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Jagtap\Downloads\"/>
    </mc:Choice>
  </mc:AlternateContent>
  <xr:revisionPtr revIDLastSave="0" documentId="13_ncr:1_{0904FE3D-47C4-4A47-A2D3-7E0D7EE1F480}" xr6:coauthVersionLast="47" xr6:coauthVersionMax="47" xr10:uidLastSave="{00000000-0000-0000-0000-000000000000}"/>
  <bookViews>
    <workbookView xWindow="-103" yWindow="-103" windowWidth="21600" windowHeight="13749" firstSheet="4" activeTab="6" xr2:uid="{00000000-000D-0000-FFFF-FFFF00000000}"/>
  </bookViews>
  <sheets>
    <sheet name="Seat info" sheetId="17" r:id="rId1"/>
    <sheet name="Seat Centerline" sheetId="5" r:id="rId2"/>
    <sheet name="Additional Occupant Measurement" sheetId="2" r:id="rId3"/>
    <sheet name="Rear Pass Clearance Measures" sheetId="3" r:id="rId4"/>
    <sheet name="HIII Dummy Countour CHART" sheetId="6" r:id="rId5"/>
    <sheet name="TEMA" sheetId="11" r:id="rId6"/>
    <sheet name="Dummy thorax coordinate system" sheetId="18" r:id="rId7"/>
  </sheets>
  <externalReferences>
    <externalReference r:id="rId8"/>
    <externalReference r:id="rId9"/>
  </externalReferences>
  <definedNames>
    <definedName name="BP_r">[1]CF19014!$R$11</definedName>
    <definedName name="DR_SEAT_CENTERLINE">'Seat Centerline'!#REF!</definedName>
    <definedName name="EXC_TIME">#REF!</definedName>
    <definedName name="EXC_X">#REF!</definedName>
    <definedName name="EXC_Y">#REF!</definedName>
    <definedName name="F_AA">'[2]Frontal Clearance Measures'!$D$14</definedName>
    <definedName name="F_AD">'[2]Frontal Clearance Measures'!$D$15</definedName>
    <definedName name="F_CD">'[2]Frontal Clearance Measures'!$D$6</definedName>
    <definedName name="F_CGH">'[2]Frontal Clearance Measures'!$D$27</definedName>
    <definedName name="F_CGL">'[2]Frontal Clearance Measures'!$D$28</definedName>
    <definedName name="F_CGV">'[2]Frontal Clearance Measures'!$D$29</definedName>
    <definedName name="F_HA">'[2]Frontal Clearance Measures'!$D$17</definedName>
    <definedName name="F_HCM">'[2]Frontal Clearance Measures'!$D$10</definedName>
    <definedName name="F_HD">'[2]Frontal Clearance Measures'!$D$16</definedName>
    <definedName name="F_HH">'[2]Frontal Clearance Measures'!$D$4</definedName>
    <definedName name="F_HR">'[2]Frontal Clearance Measures'!$D$18</definedName>
    <definedName name="F_HS">'[2]Frontal Clearance Measures'!$D$19</definedName>
    <definedName name="F_KDL">'[2]Frontal Clearance Measures'!$D$11</definedName>
    <definedName name="F_KDR">'[2]Frontal Clearance Measures'!$D$12</definedName>
    <definedName name="F_KK">'[2]Frontal Clearance Measures'!$D$13</definedName>
    <definedName name="F_NAS">'[2]Frontal Clearance Measures'!$D$23</definedName>
    <definedName name="F_NBA">'[2]Frontal Clearance Measures'!$D$22</definedName>
    <definedName name="F_NR">'[2]Frontal Clearance Measures'!$D$5</definedName>
    <definedName name="F_PA">'[2]Frontal Clearance Measures'!$D$20</definedName>
    <definedName name="F_RA">'[2]Frontal Clearance Measures'!$D$7</definedName>
    <definedName name="F_SA">'[2]Frontal Clearance Measures'!$D$21</definedName>
    <definedName name="F_SCH">'[2]Frontal Clearance Measures'!$D$8</definedName>
    <definedName name="F_SCR">'[2]Frontal Clearance Measures'!$D$9</definedName>
    <definedName name="F_SHH">'[2]Frontal Clearance Measures'!$D$30</definedName>
    <definedName name="F_SHV">'[2]Frontal Clearance Measures'!$D$31</definedName>
    <definedName name="F_SK">'[2]Frontal Clearance Measures'!$D$32</definedName>
    <definedName name="F_SKA">'[2]Frontal Clearance Measures'!$D$34</definedName>
    <definedName name="F_TRA">'[2]Frontal Clearance Measures'!$D$33</definedName>
    <definedName name="FP_AA">'[2]FP Clearance Measures'!$D$11</definedName>
    <definedName name="FP_AD">'[2]FP Clearance Measures'!$D$12</definedName>
    <definedName name="FP_CD">'[2]FP Clearance Measures'!$D$6</definedName>
    <definedName name="FP_CDM">'[2]FP Clearance Measures'!$D$7</definedName>
    <definedName name="FP_CGH">'[2]FP Clearance Measures'!$D$24</definedName>
    <definedName name="FP_CGL">'[2]FP Clearance Measures'!$D$25</definedName>
    <definedName name="FP_CGV">'[2]FP Clearance Measures'!$D$26</definedName>
    <definedName name="FP_HA">'[2]FP Clearance Measures'!$D$14</definedName>
    <definedName name="FP_HD">'[2]FP Clearance Measures'!$D$13</definedName>
    <definedName name="FP_HH">'[2]FP Clearance Measures'!$D$4</definedName>
    <definedName name="FP_HR">'[2]FP Clearance Measures'!$D$15</definedName>
    <definedName name="FP_HS">'[2]FP Clearance Measures'!$D$16</definedName>
    <definedName name="FP_KDL">'[2]FP Clearance Measures'!$D$8</definedName>
    <definedName name="FP_KDR">'[2]FP Clearance Measures'!$D$9</definedName>
    <definedName name="FP_KK">'[2]FP Clearance Measures'!$D$10</definedName>
    <definedName name="FP_NAS">'[2]FP Clearance Measures'!$D$20</definedName>
    <definedName name="FP_NBA">'[2]FP Clearance Measures'!$D$19</definedName>
    <definedName name="FP_ND">'[2]FP Clearance Measures'!$D$5</definedName>
    <definedName name="FP_PA">'[2]FP Clearance Measures'!$D$17</definedName>
    <definedName name="FP_SA">'[2]FP Clearance Measures'!$D$18</definedName>
    <definedName name="FP_SHH">'[2]FP Clearance Measures'!$D$27</definedName>
    <definedName name="FP_SHV">'[2]FP Clearance Measures'!$D$28</definedName>
    <definedName name="FP_SK">'[2]FP Clearance Measures'!$D$29</definedName>
    <definedName name="FP_SKA">'[2]FP Clearance Measures'!$D$31</definedName>
    <definedName name="FP_TRA">'[2]FP Clearance Measures'!$D$30</definedName>
    <definedName name="FR_r">[1]CF19014!$R$9</definedName>
    <definedName name="HPtFX" localSheetId="1">'[2]SEAT RANGE CALCULATIONS'!#REF!</definedName>
    <definedName name="HPtFX">'[2]SEAT RANGE CALCULATIONS'!#REF!</definedName>
    <definedName name="HPtFZ" localSheetId="1">'[2]SEAT RANGE CALCULATIONS'!#REF!</definedName>
    <definedName name="HPtFZ">'[2]SEAT RANGE CALCULATIONS'!#REF!</definedName>
    <definedName name="HPtRX" localSheetId="1">'[2]SEAT RANGE CALCULATIONS'!#REF!</definedName>
    <definedName name="HPtRX">'[2]SEAT RANGE CALCULATIONS'!#REF!</definedName>
    <definedName name="HPtRZ" localSheetId="1">'[2]SEAT RANGE CALCULATIONS'!#REF!</definedName>
    <definedName name="HPtRZ">'[2]SEAT RANGE CALCULATIONS'!#REF!</definedName>
    <definedName name="LHP_MAX">[1]CF19014!$R$8</definedName>
    <definedName name="LIP_r">[1]CF19014!$R$23</definedName>
    <definedName name="LTP_r">[1]CF19014!$R$10</definedName>
    <definedName name="PB_r">[1]CF19014!$R$12</definedName>
    <definedName name="_xlnm.Print_Area" localSheetId="1">'Seat Centerline'!$A$2:$H$16</definedName>
    <definedName name="REAR_SEAT_CENTERLINE">'Seat Centerline'!$F$9</definedName>
    <definedName name="RP_AA">'Rear Pass Clearance Measures'!$D$10</definedName>
    <definedName name="RP_CBC">'Rear Pass Clearance Measures'!$D$12</definedName>
    <definedName name="RP_CGH">'Rear Pass Clearance Measures'!$D$22</definedName>
    <definedName name="RP_CGL">'Rear Pass Clearance Measures'!$D$23</definedName>
    <definedName name="RP_CGV">'Rear Pass Clearance Measures'!$D$24</definedName>
    <definedName name="RP_CS">'Rear Pass Clearance Measures'!$D$6</definedName>
    <definedName name="RP_DBP_X">'Dummy thorax coordinate system'!#REF!</definedName>
    <definedName name="RP_HA">'Rear Pass Clearance Measures'!$D$17</definedName>
    <definedName name="RP_HB">'Rear Pass Clearance Measures'!$D$11</definedName>
    <definedName name="RP_HHR">'Rear Pass Clearance Measures'!$D$5</definedName>
    <definedName name="RP_IBP_X">'Dummy thorax coordinate system'!#REF!</definedName>
    <definedName name="RP_KK">'Rear Pass Clearance Measures'!$D$9</definedName>
    <definedName name="RP_KSL">'Rear Pass Clearance Measures'!$D$7</definedName>
    <definedName name="RP_KSR">'Rear Pass Clearance Measures'!$D$8</definedName>
    <definedName name="RP_LatAVG">[1]CF19014!$P$16</definedName>
    <definedName name="RP_NBP">'Rear Pass Clearance Measures'!$D$16</definedName>
    <definedName name="RP_PA">'Rear Pass Clearance Measures'!$D$13</definedName>
    <definedName name="RP_SA">'Rear Pass Clearance Measures'!$D$14</definedName>
    <definedName name="RP_SAL">'Rear Pass Clearance Measures'!$D$15</definedName>
    <definedName name="RP_SBA">#REF!</definedName>
    <definedName name="RP_SBP">'Additional Occupant Measurement'!$D$11</definedName>
    <definedName name="RP_SBP_D">'Dummy thorax coordinate system'!$C$12</definedName>
    <definedName name="RP_SBP_V">'Additional Occupant Measurement'!$D$11</definedName>
    <definedName name="RP_SCA">#REF!</definedName>
    <definedName name="RP_SCL">#REF!</definedName>
    <definedName name="RP_SHH">'Rear Pass Clearance Measures'!$D$25</definedName>
    <definedName name="RP_SHL">'Rear Pass Clearance Measures'!$D$26</definedName>
    <definedName name="RP_SHV">'Rear Pass Clearance Measures'!$D$27</definedName>
    <definedName name="RP_SK">'Rear Pass Clearance Measures'!$D$28</definedName>
    <definedName name="RP_SKA">'Rear Pass Clearance Measures'!$D$30</definedName>
    <definedName name="RP_SPH">#REF!</definedName>
    <definedName name="RP_STP">'Seat info'!$B$13</definedName>
    <definedName name="RP_TRA">'Rear Pass Clearance Measures'!$D$29</definedName>
    <definedName name="RP_TTA">'Rear Pass Clearance Measures'!$D$19</definedName>
    <definedName name="RRSB_r">[1]CF19014!#REF!</definedName>
    <definedName name="RRSB_x">[1]CF19014!#REF!</definedName>
    <definedName name="RRSB_y">[1]CF19014!#REF!</definedName>
    <definedName name="RRSB_z">[1]CF19014!#REF!</definedName>
    <definedName name="SD_AA">'[2]Side Clearance Measures'!$D$12</definedName>
    <definedName name="SD_AD">'[2]Side Clearance Measures'!$D$13</definedName>
    <definedName name="SD_ADM">'[2]Side Clearance Measures'!$D$14</definedName>
    <definedName name="SD_ARM">#REF!</definedName>
    <definedName name="SD_CGH">'[2]Side Clearance Measures'!$D$26</definedName>
    <definedName name="SD_CGL">'[2]Side Clearance Measures'!$D$27</definedName>
    <definedName name="SD_CGV">'[2]Side Clearance Measures'!$D$28</definedName>
    <definedName name="SD_HA">'[2]Side Clearance Measures'!$D$16</definedName>
    <definedName name="SD_HCM">'[2]Side Clearance Measures'!$D$8</definedName>
    <definedName name="SD_HD">'[2]Side Clearance Measures'!$D$15</definedName>
    <definedName name="SD_HEAD">#REF!</definedName>
    <definedName name="SD_HH">'[2]Side Clearance Measures'!$D$4</definedName>
    <definedName name="SD_HR">'[2]Side Clearance Measures'!$D$17</definedName>
    <definedName name="SD_HS">'[2]Side Clearance Measures'!$D$18</definedName>
    <definedName name="SD_KDL">'[2]Side Clearance Measures'!$D$10</definedName>
    <definedName name="SD_KK">'[2]Side Clearance Measures'!$D$11</definedName>
    <definedName name="SD_NAS">'[2]Side Clearance Measures'!$D$22</definedName>
    <definedName name="SD_NBA">'[2]Side Clearance Measures'!$D$21</definedName>
    <definedName name="SD_NR">'[2]Side Clearance Measures'!$D$5</definedName>
    <definedName name="SD_PA">'[2]Side Clearance Measures'!$D$19</definedName>
    <definedName name="SD_RA">'[2]Side Clearance Measures'!$D$9</definedName>
    <definedName name="SD_SA">'[2]Side Clearance Measures'!$D$20</definedName>
    <definedName name="SD_SCH">'[2]Side Clearance Measures'!$D$7</definedName>
    <definedName name="SD_SCR">'[2]Side Clearance Measures'!$D$6</definedName>
    <definedName name="SD_SHH">'[2]Side Clearance Measures'!$D$29</definedName>
    <definedName name="SD_SHL">'[2]Side Clearance Measures'!$D$30</definedName>
    <definedName name="SD_SHV">'[2]Side Clearance Measures'!$D$31</definedName>
    <definedName name="SD_SK">'[2]Side Clearance Measures'!$D$32</definedName>
    <definedName name="SD_SKA">'[2]Side Clearance Measures'!$D$34</definedName>
    <definedName name="SD_TRA">'[2]Side Clearance Measures'!$D$33</definedName>
    <definedName name="SP_AA">'[2]Side Clearance Measures'!$I$7</definedName>
    <definedName name="SP_AD">'[2]Side Clearance Measures'!$I$9</definedName>
    <definedName name="SP_ADM">'[2]Side Clearance Measures'!$I$8</definedName>
    <definedName name="SP_CGH">'[2]Side Clearance Measures'!$I$21</definedName>
    <definedName name="SP_CGL">'[2]Side Clearance Measures'!$I$22</definedName>
    <definedName name="SP_CGV">'[2]Side Clearance Measures'!$I$23</definedName>
    <definedName name="SP_CS">'[2]Side Clearance Measures'!$I$5</definedName>
    <definedName name="SP_HB">'[2]Side Clearance Measures'!$I$11</definedName>
    <definedName name="SP_HD">'[2]Side Clearance Measures'!$I$10</definedName>
    <definedName name="SP_HEAD">#REF!</definedName>
    <definedName name="SP_HHR">'[2]Side Clearance Measures'!$I$4</definedName>
    <definedName name="SP_HR">'[2]Side Clearance Measures'!$I$12</definedName>
    <definedName name="SP_HS">'[2]Side Clearance Measures'!$I$13</definedName>
    <definedName name="SP_KK">'[2]Side Clearance Measures'!$I$6</definedName>
    <definedName name="SP_NAS">'[2]Side Clearance Measures'!$I$17</definedName>
    <definedName name="SP_NBA">'[2]Side Clearance Measures'!$I$16</definedName>
    <definedName name="SP_PA">'[2]Side Clearance Measures'!$I$14</definedName>
    <definedName name="SP_SA">'[2]Side Clearance Measures'!$I$15</definedName>
    <definedName name="SP_SHH">'[2]Side Clearance Measures'!$I$24</definedName>
    <definedName name="SP_SHL">'[2]Side Clearance Measures'!$I$25</definedName>
    <definedName name="SP_SHV">'[2]Side Clearance Measures'!$I$26</definedName>
    <definedName name="SP_SK">'[2]Side Clearance Measures'!$I$27</definedName>
    <definedName name="SP_SKA">'[2]Side Clearance Measures'!$I$29</definedName>
    <definedName name="SP_TRA">'[2]Side Clearance Measures'!$I$28</definedName>
    <definedName name="SW_x">[1]CF19014!$O$17</definedName>
    <definedName name="UD_r">[1]CF19014!$R$22</definedName>
    <definedName name="UHP_MAX">[1]CF19014!$R$21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8" l="1"/>
  <c r="G3" i="11"/>
  <c r="H3" i="11"/>
  <c r="I3" i="11"/>
  <c r="G4" i="11"/>
  <c r="H4" i="11"/>
  <c r="I4" i="11"/>
  <c r="G5" i="11"/>
  <c r="H5" i="11"/>
  <c r="G8" i="11" s="1"/>
  <c r="I5" i="11"/>
  <c r="G7" i="11"/>
  <c r="H7" i="11" s="1"/>
  <c r="G9" i="11"/>
  <c r="F16" i="11"/>
  <c r="F17" i="11" s="1"/>
  <c r="G16" i="11"/>
  <c r="G17" i="11" s="1"/>
  <c r="H16" i="11"/>
  <c r="H17" i="11" s="1"/>
  <c r="F18" i="11"/>
  <c r="F19" i="11" s="1"/>
  <c r="G18" i="11"/>
  <c r="H18" i="11"/>
  <c r="H19" i="11" s="1"/>
  <c r="G19" i="11"/>
  <c r="C13" i="11"/>
  <c r="B13" i="11"/>
  <c r="B24" i="11" s="1"/>
  <c r="B22" i="11" l="1"/>
  <c r="B23" i="11" s="1"/>
  <c r="D19" i="3" l="1"/>
  <c r="D30" i="3" l="1"/>
  <c r="D28" i="3"/>
  <c r="D27" i="3"/>
  <c r="D26" i="3"/>
  <c r="D25" i="3"/>
  <c r="D24" i="3"/>
  <c r="D23" i="3"/>
  <c r="D22" i="3"/>
  <c r="F13" i="5"/>
  <c r="F12" i="5"/>
  <c r="U3" i="2"/>
  <c r="U4" i="2" l="1"/>
  <c r="E11" i="18"/>
  <c r="D11" i="18"/>
  <c r="C14" i="18"/>
  <c r="D14" i="18"/>
  <c r="E14" i="18"/>
  <c r="D11" i="2"/>
  <c r="C9" i="17" l="1"/>
  <c r="C10" i="17" s="1"/>
  <c r="B26" i="17"/>
  <c r="D12" i="2" l="1"/>
  <c r="D29" i="3" s="1"/>
  <c r="C8" i="11" l="1"/>
  <c r="F15" i="5" l="1"/>
  <c r="F9" i="5"/>
  <c r="F7" i="5"/>
  <c r="F5" i="5"/>
</calcChain>
</file>

<file path=xl/sharedStrings.xml><?xml version="1.0" encoding="utf-8"?>
<sst xmlns="http://schemas.openxmlformats.org/spreadsheetml/2006/main" count="289" uniqueCount="204">
  <si>
    <t>X (mm)</t>
  </si>
  <si>
    <t>Y (mm)</t>
  </si>
  <si>
    <t>Z (mm)</t>
  </si>
  <si>
    <t>Torso Recline</t>
  </si>
  <si>
    <t>H-Point</t>
  </si>
  <si>
    <t>Head CG</t>
  </si>
  <si>
    <t>H-Point to CG angle</t>
  </si>
  <si>
    <t>degrees</t>
  </si>
  <si>
    <t>Passenger Knee</t>
  </si>
  <si>
    <t>Passenger striker</t>
  </si>
  <si>
    <t>Nose</t>
  </si>
  <si>
    <t>Hand Clearance Measurements</t>
  </si>
  <si>
    <t>Location</t>
  </si>
  <si>
    <t>Measurement</t>
  </si>
  <si>
    <t>Chest to seat back, level</t>
  </si>
  <si>
    <t>Knee to seat back, left</t>
  </si>
  <si>
    <t>Knee to seat back, right</t>
  </si>
  <si>
    <t>Knee to knee</t>
  </si>
  <si>
    <t>Ankle to Ankle</t>
  </si>
  <si>
    <t>Pelvic angle</t>
  </si>
  <si>
    <t>Torso Recline Angle</t>
  </si>
  <si>
    <t>mm</t>
  </si>
  <si>
    <t>Left ankle</t>
  </si>
  <si>
    <t>Right ankle</t>
  </si>
  <si>
    <t>Lateral Centerline (mm)</t>
  </si>
  <si>
    <t>Head restraint (ref point 1)</t>
  </si>
  <si>
    <t>Head restraint (ref point 2)</t>
  </si>
  <si>
    <t>Seat back (ref point 1)</t>
  </si>
  <si>
    <t>Seat back (ref point 2)</t>
  </si>
  <si>
    <t>Rear seat centerline</t>
  </si>
  <si>
    <t>Seat pan (ref point 1)</t>
  </si>
  <si>
    <t>Seat pan (ref point 2)</t>
  </si>
  <si>
    <t>Rear dummy centerline</t>
  </si>
  <si>
    <t>Passenger nose</t>
  </si>
  <si>
    <t>Passenger center of neck</t>
  </si>
  <si>
    <t>Passenger left pelvis point</t>
  </si>
  <si>
    <t>Passenger right pelvis point</t>
  </si>
  <si>
    <t>Head Profile</t>
  </si>
  <si>
    <t>Right knee surface</t>
  </si>
  <si>
    <t>Left  knee surface</t>
  </si>
  <si>
    <t>Right knee bolt</t>
  </si>
  <si>
    <t>Left knee bolt</t>
  </si>
  <si>
    <t xml:space="preserve">Driver seatback </t>
  </si>
  <si>
    <t>Point 1</t>
  </si>
  <si>
    <t>Point 2</t>
  </si>
  <si>
    <t>x (mm)</t>
  </si>
  <si>
    <t>y (mm)</t>
  </si>
  <si>
    <t>z (mm)</t>
  </si>
  <si>
    <t>Calculated</t>
  </si>
  <si>
    <t>HeadCG</t>
  </si>
  <si>
    <t>Head angle, if not zero</t>
  </si>
  <si>
    <t>Buckle tongue d-ring center</t>
  </si>
  <si>
    <t>Description</t>
  </si>
  <si>
    <t>Code</t>
  </si>
  <si>
    <t>Head to B-pillar</t>
  </si>
  <si>
    <t>H-point</t>
  </si>
  <si>
    <t>Front seatback rearmost point</t>
  </si>
  <si>
    <t>2D co-ordinate system</t>
  </si>
  <si>
    <t>Camera and lens pair</t>
  </si>
  <si>
    <t>Camera sensor location</t>
  </si>
  <si>
    <t>Point 3</t>
  </si>
  <si>
    <t>Point 4</t>
  </si>
  <si>
    <t>TEMA inputs</t>
  </si>
  <si>
    <t>Offsets</t>
  </si>
  <si>
    <t>Distance between camera and reference plane</t>
  </si>
  <si>
    <t>Head CG outboard</t>
  </si>
  <si>
    <t>Top edge of shoulder belt at dummy centerline</t>
  </si>
  <si>
    <t>Bottom edge of shoulder belt at dummy centerline</t>
  </si>
  <si>
    <t>Measurements</t>
  </si>
  <si>
    <t>Head to head restraint, level</t>
  </si>
  <si>
    <t>Chest reference point</t>
  </si>
  <si>
    <t>Chest pot</t>
  </si>
  <si>
    <t>Door reference point 1</t>
  </si>
  <si>
    <t>Door reference point 2</t>
  </si>
  <si>
    <t>Distance between points 1&amp;2</t>
  </si>
  <si>
    <t>Outboard H-point</t>
  </si>
  <si>
    <t>Inboard H-point</t>
  </si>
  <si>
    <t>Torso angle</t>
  </si>
  <si>
    <t>Knee point</t>
  </si>
  <si>
    <t>Ankle point</t>
  </si>
  <si>
    <t>Shoulder point</t>
  </si>
  <si>
    <t xml:space="preserve">Dummy </t>
  </si>
  <si>
    <t>(1) 5th percentile female</t>
  </si>
  <si>
    <t>(2) 50th percentile male</t>
  </si>
  <si>
    <t>(3) 95th percentile male</t>
  </si>
  <si>
    <t>Number of locking positions</t>
  </si>
  <si>
    <t>Adjustment range (mm)</t>
  </si>
  <si>
    <t>Movement per notch (mm)</t>
  </si>
  <si>
    <t>Seat information</t>
  </si>
  <si>
    <t>User Entered Data</t>
  </si>
  <si>
    <t>CMM Data</t>
  </si>
  <si>
    <t>Coordinate system</t>
  </si>
  <si>
    <t>+X: towards rear of vehicle; +Z: upwards</t>
  </si>
  <si>
    <t>Calculated Data</t>
  </si>
  <si>
    <t>* The calculations used in this worksheet apply only to this coordinate system</t>
  </si>
  <si>
    <t>Rear door striker</t>
  </si>
  <si>
    <t>Seat Ref. Pt. 1 forward/down</t>
  </si>
  <si>
    <t>Calibration Pt 1</t>
  </si>
  <si>
    <t>Calibration Pt 2</t>
  </si>
  <si>
    <t>Resultant</t>
  </si>
  <si>
    <t>Seat Ref. Pt. 1 forward/up</t>
  </si>
  <si>
    <t>Seat Ref. Pt. 1 rear/up</t>
  </si>
  <si>
    <t>Seat Ref. Pt. 1 rear/down</t>
  </si>
  <si>
    <t>Manufacturer recommended seatback angle</t>
  </si>
  <si>
    <t>Notes</t>
  </si>
  <si>
    <t>If no manufacturer recommendation available, perform the H-point drop and set the seatback to achieve 23 deg torso angle</t>
  </si>
  <si>
    <t>target 23 deg</t>
  </si>
  <si>
    <t>Final seatback angle</t>
  </si>
  <si>
    <t>Final seat position</t>
  </si>
  <si>
    <t>Belt path on dummy</t>
  </si>
  <si>
    <t>HHR</t>
  </si>
  <si>
    <t>CS</t>
  </si>
  <si>
    <t>KK</t>
  </si>
  <si>
    <t>AA</t>
  </si>
  <si>
    <t>Top near end of lens</t>
  </si>
  <si>
    <t>Bottom near end of lens</t>
  </si>
  <si>
    <t>Camera angles</t>
  </si>
  <si>
    <t>Forward: Negative, Rearward: Positive</t>
  </si>
  <si>
    <t>50 mm Excursion line</t>
  </si>
  <si>
    <t>Neck bracket position, see table at right</t>
  </si>
  <si>
    <t>Initial check that rear seat back and seat pan are latched before starting dummy positioning</t>
  </si>
  <si>
    <t>Distance between belt center and chestpot along dummy centerline</t>
  </si>
  <si>
    <t>deg</t>
  </si>
  <si>
    <t>Dummy</t>
  </si>
  <si>
    <t>Striker</t>
  </si>
  <si>
    <t>ideal chestpot</t>
  </si>
  <si>
    <t>Diff</t>
  </si>
  <si>
    <t>Azimuth (side to side)</t>
  </si>
  <si>
    <t>Elavation (up-down)</t>
  </si>
  <si>
    <t>Belt center</t>
  </si>
  <si>
    <t>Origin</t>
  </si>
  <si>
    <t>H-point drop (If seatback is adjustable and no manufacturer angle given)</t>
  </si>
  <si>
    <t>Seatback angle</t>
  </si>
  <si>
    <t>Seat track position</t>
  </si>
  <si>
    <t>If seat track is adjustable, manufactureres recommeded position</t>
  </si>
  <si>
    <t>Start from lower outboard anchor</t>
  </si>
  <si>
    <t>pos</t>
  </si>
  <si>
    <t>KSL</t>
  </si>
  <si>
    <t>KSR</t>
  </si>
  <si>
    <t>HB</t>
  </si>
  <si>
    <t>CBC</t>
  </si>
  <si>
    <t>PA</t>
  </si>
  <si>
    <t>SA</t>
  </si>
  <si>
    <t>NBP</t>
  </si>
  <si>
    <t>HA</t>
  </si>
  <si>
    <t>TTA</t>
  </si>
  <si>
    <t>CGH</t>
  </si>
  <si>
    <t>CGL</t>
  </si>
  <si>
    <t>CGV</t>
  </si>
  <si>
    <t>SHH</t>
  </si>
  <si>
    <t>SHL</t>
  </si>
  <si>
    <t>SHV</t>
  </si>
  <si>
    <t>SK</t>
  </si>
  <si>
    <t>TRA</t>
  </si>
  <si>
    <t>SKA</t>
  </si>
  <si>
    <t xml:space="preserve">ARS </t>
  </si>
  <si>
    <t>Forward</t>
  </si>
  <si>
    <t>Rear</t>
  </si>
  <si>
    <t xml:space="preserve">Left </t>
  </si>
  <si>
    <t>right</t>
  </si>
  <si>
    <t>sensor</t>
  </si>
  <si>
    <t>Accelerometer</t>
  </si>
  <si>
    <t>Trunk accel package</t>
  </si>
  <si>
    <t>Fixed</t>
  </si>
  <si>
    <t>NA</t>
  </si>
  <si>
    <t>Midtrack</t>
  </si>
  <si>
    <t>Full rear</t>
  </si>
  <si>
    <t>Full forward</t>
  </si>
  <si>
    <t>Other</t>
  </si>
  <si>
    <t>Excursion Lines</t>
  </si>
  <si>
    <t>Seat track type</t>
  </si>
  <si>
    <t>Manual</t>
  </si>
  <si>
    <t>Electric</t>
  </si>
  <si>
    <t xml:space="preserve">Notes: </t>
  </si>
  <si>
    <t xml:space="preserve">Chin to top edge of belt along dummy centerline </t>
  </si>
  <si>
    <t>Rear striker to head CG, horizontal</t>
  </si>
  <si>
    <t>Rear striker to head CG, lateral</t>
  </si>
  <si>
    <t>Rear striker to head CG, vertical</t>
  </si>
  <si>
    <t>Rear striker to H-point, horizontal</t>
  </si>
  <si>
    <t>Rear striker to H-point, lateral</t>
  </si>
  <si>
    <t>Rear striker to H-point, vertical</t>
  </si>
  <si>
    <t>Rear striker to knee angle</t>
  </si>
  <si>
    <t>Rear striker to right knee bolt</t>
  </si>
  <si>
    <t>SAL</t>
  </si>
  <si>
    <t>Seatback angle measurement location</t>
  </si>
  <si>
    <t>Pressure mat column closest to dummy centerline</t>
  </si>
  <si>
    <t>HR post</t>
  </si>
  <si>
    <t>Seatback</t>
  </si>
  <si>
    <t>Final tibia thigh angle, alt zero at thigh</t>
  </si>
  <si>
    <t>Acute tibia thigh angle measured by inclinometer, alt zero at thigh</t>
  </si>
  <si>
    <t>Flat side</t>
  </si>
  <si>
    <t>Seatback with bar</t>
  </si>
  <si>
    <t>Notched side</t>
  </si>
  <si>
    <t>Pre-test vertical belt distance from chestpot</t>
  </si>
  <si>
    <t>Right Heel</t>
  </si>
  <si>
    <t>Left Heel</t>
  </si>
  <si>
    <t>Floor pan (approx between the heels)</t>
  </si>
  <si>
    <t>Camera - 50mm line angle</t>
  </si>
  <si>
    <t>Target X location</t>
  </si>
  <si>
    <t>Top of head</t>
  </si>
  <si>
    <t>Camera parallax error</t>
  </si>
  <si>
    <t>inches</t>
  </si>
  <si>
    <t>Front edge of 50 mm inch tape</t>
  </si>
  <si>
    <t>Parallax error to be considered according to protocol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</si>
</sst>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"/>
  </numFmts>
  <fonts count="3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2" fillId="0" borderId="0"/>
    <xf numFmtId="43" fontId="22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0" fillId="3" borderId="0" xfId="0" applyFill="1" applyProtection="1">
      <protection locked="0"/>
    </xf>
    <xf numFmtId="0" fontId="9" fillId="4" borderId="5" xfId="0" applyFont="1" applyFill="1" applyBorder="1" applyAlignment="1">
      <alignment horizontal="right"/>
    </xf>
    <xf numFmtId="1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center"/>
      <protection locked="0"/>
    </xf>
    <xf numFmtId="0" fontId="12" fillId="5" borderId="3" xfId="0" applyFont="1" applyFill="1" applyBorder="1" applyAlignment="1">
      <alignment horizontal="center"/>
    </xf>
    <xf numFmtId="0" fontId="0" fillId="3" borderId="5" xfId="0" applyFill="1" applyBorder="1"/>
    <xf numFmtId="0" fontId="12" fillId="5" borderId="9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right"/>
    </xf>
    <xf numFmtId="1" fontId="14" fillId="5" borderId="5" xfId="0" applyNumberFormat="1" applyFont="1" applyFill="1" applyBorder="1" applyAlignment="1" applyProtection="1">
      <alignment horizontal="center"/>
      <protection locked="0"/>
    </xf>
    <xf numFmtId="1" fontId="14" fillId="5" borderId="7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>
      <alignment horizontal="right"/>
    </xf>
    <xf numFmtId="1" fontId="14" fillId="5" borderId="3" xfId="0" applyNumberFormat="1" applyFont="1" applyFill="1" applyBorder="1" applyAlignment="1" applyProtection="1">
      <alignment horizontal="center"/>
      <protection locked="0"/>
    </xf>
    <xf numFmtId="1" fontId="14" fillId="5" borderId="9" xfId="0" applyNumberFormat="1" applyFont="1" applyFill="1" applyBorder="1" applyAlignment="1" applyProtection="1">
      <alignment horizontal="center"/>
      <protection locked="0"/>
    </xf>
    <xf numFmtId="165" fontId="13" fillId="4" borderId="12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right"/>
    </xf>
    <xf numFmtId="0" fontId="12" fillId="5" borderId="9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6" fillId="2" borderId="0" xfId="1" applyFill="1"/>
    <xf numFmtId="0" fontId="0" fillId="0" borderId="0" xfId="0" applyAlignment="1">
      <alignment horizontal="center"/>
    </xf>
    <xf numFmtId="0" fontId="7" fillId="7" borderId="7" xfId="0" applyFont="1" applyFill="1" applyBorder="1" applyAlignment="1">
      <alignment horizontal="right" vertical="center"/>
    </xf>
    <xf numFmtId="1" fontId="14" fillId="5" borderId="7" xfId="0" applyNumberFormat="1" applyFont="1" applyFill="1" applyBorder="1" applyAlignment="1" applyProtection="1">
      <alignment horizontal="right"/>
      <protection locked="0"/>
    </xf>
    <xf numFmtId="0" fontId="7" fillId="4" borderId="7" xfId="0" applyFont="1" applyFill="1" applyBorder="1" applyAlignment="1" applyProtection="1">
      <alignment horizontal="right"/>
      <protection locked="0"/>
    </xf>
    <xf numFmtId="1" fontId="9" fillId="4" borderId="2" xfId="0" applyNumberFormat="1" applyFont="1" applyFill="1" applyBorder="1" applyAlignment="1">
      <alignment horizontal="right"/>
    </xf>
    <xf numFmtId="0" fontId="12" fillId="5" borderId="7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right"/>
      <protection locked="0"/>
    </xf>
    <xf numFmtId="0" fontId="15" fillId="3" borderId="1" xfId="0" applyFont="1" applyFill="1" applyBorder="1" applyAlignment="1" applyProtection="1">
      <alignment horizontal="left" wrapText="1"/>
      <protection locked="0"/>
    </xf>
    <xf numFmtId="0" fontId="12" fillId="5" borderId="9" xfId="0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 applyProtection="1">
      <alignment horizontal="right"/>
      <protection locked="0"/>
    </xf>
    <xf numFmtId="1" fontId="14" fillId="5" borderId="21" xfId="0" applyNumberFormat="1" applyFont="1" applyFill="1" applyBorder="1" applyAlignment="1" applyProtection="1">
      <alignment horizontal="center"/>
      <protection locked="0"/>
    </xf>
    <xf numFmtId="1" fontId="9" fillId="4" borderId="21" xfId="0" applyNumberFormat="1" applyFont="1" applyFill="1" applyBorder="1" applyAlignment="1">
      <alignment horizontal="center"/>
    </xf>
    <xf numFmtId="0" fontId="7" fillId="4" borderId="22" xfId="0" applyFont="1" applyFill="1" applyBorder="1" applyAlignment="1" applyProtection="1">
      <alignment horizontal="right"/>
      <protection locked="0"/>
    </xf>
    <xf numFmtId="1" fontId="14" fillId="5" borderId="22" xfId="0" applyNumberFormat="1" applyFont="1" applyFill="1" applyBorder="1" applyAlignment="1" applyProtection="1">
      <alignment horizontal="center"/>
      <protection locked="0"/>
    </xf>
    <xf numFmtId="1" fontId="9" fillId="6" borderId="22" xfId="0" applyNumberFormat="1" applyFont="1" applyFill="1" applyBorder="1" applyAlignment="1">
      <alignment horizontal="center"/>
    </xf>
    <xf numFmtId="1" fontId="9" fillId="4" borderId="9" xfId="0" applyNumberFormat="1" applyFont="1" applyFill="1" applyBorder="1" applyAlignment="1">
      <alignment horizontal="center"/>
    </xf>
    <xf numFmtId="0" fontId="15" fillId="3" borderId="7" xfId="0" applyFont="1" applyFill="1" applyBorder="1" applyAlignment="1" applyProtection="1">
      <alignment horizontal="left" wrapText="1"/>
      <protection locked="0"/>
    </xf>
    <xf numFmtId="1" fontId="13" fillId="4" borderId="4" xfId="0" applyNumberFormat="1" applyFont="1" applyFill="1" applyBorder="1" applyAlignment="1">
      <alignment horizontal="right"/>
    </xf>
    <xf numFmtId="1" fontId="9" fillId="4" borderId="6" xfId="0" applyNumberFormat="1" applyFont="1" applyFill="1" applyBorder="1" applyAlignment="1">
      <alignment horizontal="right"/>
    </xf>
    <xf numFmtId="1" fontId="14" fillId="5" borderId="7" xfId="0" applyNumberFormat="1" applyFont="1" applyFill="1" applyBorder="1" applyAlignment="1">
      <alignment horizontal="center"/>
    </xf>
    <xf numFmtId="0" fontId="8" fillId="0" borderId="0" xfId="5"/>
    <xf numFmtId="0" fontId="8" fillId="9" borderId="7" xfId="5" applyFill="1" applyBorder="1"/>
    <xf numFmtId="0" fontId="0" fillId="0" borderId="11" xfId="0" applyBorder="1" applyAlignment="1">
      <alignment wrapText="1"/>
    </xf>
    <xf numFmtId="0" fontId="0" fillId="3" borderId="0" xfId="0" applyFill="1" applyAlignment="1" applyProtection="1">
      <alignment horizontal="right" wrapText="1"/>
      <protection locked="0"/>
    </xf>
    <xf numFmtId="0" fontId="17" fillId="8" borderId="7" xfId="7" applyFont="1" applyFill="1" applyBorder="1"/>
    <xf numFmtId="0" fontId="8" fillId="8" borderId="7" xfId="5" applyFill="1" applyBorder="1"/>
    <xf numFmtId="0" fontId="9" fillId="8" borderId="7" xfId="5" applyFont="1" applyFill="1" applyBorder="1"/>
    <xf numFmtId="0" fontId="20" fillId="8" borderId="7" xfId="7" applyFont="1" applyFill="1" applyBorder="1"/>
    <xf numFmtId="1" fontId="21" fillId="5" borderId="7" xfId="0" applyNumberFormat="1" applyFont="1" applyFill="1" applyBorder="1" applyAlignment="1">
      <alignment horizontal="center"/>
    </xf>
    <xf numFmtId="0" fontId="20" fillId="9" borderId="7" xfId="5" applyFont="1" applyFill="1" applyBorder="1"/>
    <xf numFmtId="0" fontId="13" fillId="8" borderId="7" xfId="5" applyFont="1" applyFill="1" applyBorder="1"/>
    <xf numFmtId="0" fontId="10" fillId="8" borderId="7" xfId="5" applyFont="1" applyFill="1" applyBorder="1"/>
    <xf numFmtId="1" fontId="8" fillId="9" borderId="7" xfId="5" applyNumberFormat="1" applyFill="1" applyBorder="1"/>
    <xf numFmtId="0" fontId="8" fillId="8" borderId="7" xfId="5" applyFill="1" applyBorder="1" applyAlignment="1">
      <alignment wrapText="1"/>
    </xf>
    <xf numFmtId="0" fontId="18" fillId="8" borderId="7" xfId="7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" fontId="14" fillId="0" borderId="0" xfId="0" applyNumberFormat="1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1" fontId="9" fillId="0" borderId="0" xfId="0" applyNumberFormat="1" applyFont="1" applyAlignment="1" applyProtection="1">
      <alignment horizontal="right"/>
      <protection locked="0"/>
    </xf>
    <xf numFmtId="0" fontId="7" fillId="3" borderId="0" xfId="0" applyFont="1" applyFill="1" applyProtection="1">
      <protection locked="0"/>
    </xf>
    <xf numFmtId="0" fontId="12" fillId="10" borderId="3" xfId="0" applyFont="1" applyFill="1" applyBorder="1" applyAlignment="1" applyProtection="1">
      <alignment horizontal="center"/>
      <protection locked="0"/>
    </xf>
    <xf numFmtId="0" fontId="12" fillId="10" borderId="9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11" xfId="0" applyBorder="1" applyAlignment="1">
      <alignment horizontal="right" wrapText="1"/>
    </xf>
    <xf numFmtId="0" fontId="11" fillId="0" borderId="4" xfId="0" applyFont="1" applyBorder="1" applyAlignment="1">
      <alignment horizontal="right"/>
    </xf>
    <xf numFmtId="0" fontId="23" fillId="7" borderId="7" xfId="0" applyFont="1" applyFill="1" applyBorder="1" applyAlignment="1">
      <alignment horizontal="right" vertical="center"/>
    </xf>
    <xf numFmtId="1" fontId="9" fillId="9" borderId="1" xfId="0" applyNumberFormat="1" applyFont="1" applyFill="1" applyBorder="1" applyAlignment="1">
      <alignment horizontal="right"/>
    </xf>
    <xf numFmtId="1" fontId="9" fillId="9" borderId="4" xfId="0" applyNumberFormat="1" applyFont="1" applyFill="1" applyBorder="1" applyAlignment="1">
      <alignment horizontal="right"/>
    </xf>
    <xf numFmtId="164" fontId="9" fillId="9" borderId="4" xfId="0" applyNumberFormat="1" applyFont="1" applyFill="1" applyBorder="1" applyAlignment="1">
      <alignment horizontal="right"/>
    </xf>
    <xf numFmtId="0" fontId="7" fillId="11" borderId="7" xfId="0" applyFont="1" applyFill="1" applyBorder="1" applyAlignment="1" applyProtection="1">
      <alignment horizontal="right"/>
      <protection locked="0"/>
    </xf>
    <xf numFmtId="0" fontId="7" fillId="11" borderId="12" xfId="0" applyFont="1" applyFill="1" applyBorder="1" applyAlignment="1" applyProtection="1">
      <alignment horizontal="right"/>
      <protection locked="0"/>
    </xf>
    <xf numFmtId="0" fontId="7" fillId="3" borderId="7" xfId="0" applyFont="1" applyFill="1" applyBorder="1" applyAlignment="1" applyProtection="1">
      <alignment horizontal="left" indent="1"/>
      <protection locked="0"/>
    </xf>
    <xf numFmtId="0" fontId="7" fillId="12" borderId="7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left"/>
    </xf>
    <xf numFmtId="0" fontId="7" fillId="0" borderId="7" xfId="0" applyFont="1" applyBorder="1"/>
    <xf numFmtId="1" fontId="7" fillId="3" borderId="0" xfId="0" applyNumberFormat="1" applyFont="1" applyFill="1" applyProtection="1">
      <protection locked="0"/>
    </xf>
    <xf numFmtId="0" fontId="7" fillId="3" borderId="7" xfId="0" applyFont="1" applyFill="1" applyBorder="1"/>
    <xf numFmtId="0" fontId="7" fillId="2" borderId="0" xfId="0" applyFont="1" applyFill="1"/>
    <xf numFmtId="0" fontId="7" fillId="3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/>
      <protection locked="0"/>
    </xf>
    <xf numFmtId="0" fontId="24" fillId="3" borderId="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0" fontId="7" fillId="4" borderId="7" xfId="0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0" fontId="24" fillId="5" borderId="7" xfId="0" applyFont="1" applyFill="1" applyBorder="1" applyAlignment="1">
      <alignment horizontal="center"/>
    </xf>
    <xf numFmtId="0" fontId="25" fillId="0" borderId="7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left" indent="1"/>
    </xf>
    <xf numFmtId="0" fontId="7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1" fontId="7" fillId="6" borderId="7" xfId="0" applyNumberFormat="1" applyFont="1" applyFill="1" applyBorder="1" applyAlignment="1">
      <alignment horizontal="center"/>
    </xf>
    <xf numFmtId="0" fontId="2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1" fontId="7" fillId="3" borderId="0" xfId="0" applyNumberFormat="1" applyFont="1" applyFill="1"/>
    <xf numFmtId="164" fontId="12" fillId="3" borderId="0" xfId="0" applyNumberFormat="1" applyFont="1" applyFill="1" applyAlignment="1">
      <alignment horizontal="left"/>
    </xf>
    <xf numFmtId="164" fontId="24" fillId="13" borderId="7" xfId="0" applyNumberFormat="1" applyFont="1" applyFill="1" applyBorder="1" applyAlignment="1" applyProtection="1">
      <alignment horizontal="center" vertical="center"/>
      <protection locked="0"/>
    </xf>
    <xf numFmtId="0" fontId="12" fillId="13" borderId="7" xfId="0" applyFont="1" applyFill="1" applyBorder="1" applyAlignment="1">
      <alignment horizontal="center"/>
    </xf>
    <xf numFmtId="1" fontId="12" fillId="5" borderId="7" xfId="0" applyNumberFormat="1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center"/>
      <protection locked="0"/>
    </xf>
    <xf numFmtId="0" fontId="23" fillId="8" borderId="7" xfId="8" applyFont="1" applyFill="1" applyBorder="1" applyAlignment="1">
      <alignment horizontal="right" vertical="center" wrapText="1"/>
    </xf>
    <xf numFmtId="0" fontId="7" fillId="3" borderId="0" xfId="0" applyFont="1" applyFill="1" applyAlignment="1" applyProtection="1">
      <alignment vertical="top" wrapText="1"/>
      <protection locked="0"/>
    </xf>
    <xf numFmtId="0" fontId="7" fillId="4" borderId="7" xfId="0" applyFont="1" applyFill="1" applyBorder="1" applyProtection="1">
      <protection locked="0"/>
    </xf>
    <xf numFmtId="0" fontId="12" fillId="13" borderId="7" xfId="0" applyFont="1" applyFill="1" applyBorder="1" applyAlignment="1" applyProtection="1">
      <alignment horizontal="center"/>
      <protection locked="0"/>
    </xf>
    <xf numFmtId="0" fontId="11" fillId="4" borderId="7" xfId="0" applyFont="1" applyFill="1" applyBorder="1" applyAlignment="1" applyProtection="1">
      <alignment horizontal="right"/>
      <protection locked="0"/>
    </xf>
    <xf numFmtId="1" fontId="12" fillId="3" borderId="0" xfId="0" applyNumberFormat="1" applyFont="1" applyFill="1" applyAlignment="1" applyProtection="1">
      <alignment horizontal="center"/>
      <protection locked="0"/>
    </xf>
    <xf numFmtId="1" fontId="11" fillId="6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 applyProtection="1">
      <alignment horizontal="center"/>
      <protection locked="0"/>
    </xf>
    <xf numFmtId="0" fontId="7" fillId="12" borderId="7" xfId="0" applyFont="1" applyFill="1" applyBorder="1" applyAlignment="1">
      <alignment horizontal="left" vertical="center"/>
    </xf>
    <xf numFmtId="1" fontId="7" fillId="8" borderId="7" xfId="0" applyNumberFormat="1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0" fontId="16" fillId="0" borderId="12" xfId="8" applyFont="1" applyBorder="1" applyAlignment="1">
      <alignment vertical="center" wrapText="1"/>
    </xf>
    <xf numFmtId="0" fontId="16" fillId="0" borderId="7" xfId="8" applyFont="1" applyBorder="1" applyAlignment="1">
      <alignment horizontal="right" vertical="center" wrapText="1"/>
    </xf>
    <xf numFmtId="164" fontId="11" fillId="8" borderId="7" xfId="8" applyNumberFormat="1" applyFont="1" applyFill="1" applyBorder="1" applyAlignment="1">
      <alignment horizontal="center" vertical="center"/>
    </xf>
    <xf numFmtId="164" fontId="11" fillId="8" borderId="4" xfId="8" applyNumberFormat="1" applyFont="1" applyFill="1" applyBorder="1" applyAlignment="1">
      <alignment horizontal="center" vertical="center"/>
    </xf>
    <xf numFmtId="1" fontId="27" fillId="5" borderId="7" xfId="0" applyNumberFormat="1" applyFont="1" applyFill="1" applyBorder="1" applyAlignment="1" applyProtection="1">
      <alignment horizontal="center" vertical="center"/>
      <protection locked="0"/>
    </xf>
    <xf numFmtId="1" fontId="27" fillId="5" borderId="4" xfId="0" applyNumberFormat="1" applyFont="1" applyFill="1" applyBorder="1" applyAlignment="1" applyProtection="1">
      <alignment horizontal="center" vertical="center"/>
      <protection locked="0"/>
    </xf>
    <xf numFmtId="1" fontId="27" fillId="8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3" borderId="0" xfId="0" applyFont="1" applyFill="1" applyAlignment="1" applyProtection="1">
      <alignment horizontal="right" wrapText="1"/>
      <protection locked="0"/>
    </xf>
    <xf numFmtId="0" fontId="7" fillId="4" borderId="7" xfId="0" applyFont="1" applyFill="1" applyBorder="1" applyAlignment="1" applyProtection="1">
      <alignment horizontal="right" wrapText="1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1" fontId="9" fillId="4" borderId="5" xfId="0" applyNumberFormat="1" applyFont="1" applyFill="1" applyBorder="1" applyAlignment="1">
      <alignment horizontal="right"/>
    </xf>
    <xf numFmtId="1" fontId="17" fillId="9" borderId="5" xfId="0" applyNumberFormat="1" applyFont="1" applyFill="1" applyBorder="1" applyAlignment="1" applyProtection="1">
      <alignment horizontal="center"/>
      <protection locked="0"/>
    </xf>
    <xf numFmtId="164" fontId="17" fillId="6" borderId="11" xfId="0" applyNumberFormat="1" applyFont="1" applyFill="1" applyBorder="1" applyAlignment="1">
      <alignment horizontal="right"/>
    </xf>
    <xf numFmtId="1" fontId="17" fillId="13" borderId="7" xfId="0" applyNumberFormat="1" applyFont="1" applyFill="1" applyBorder="1" applyAlignment="1" applyProtection="1">
      <alignment horizontal="center"/>
      <protection locked="0"/>
    </xf>
    <xf numFmtId="1" fontId="17" fillId="13" borderId="11" xfId="0" applyNumberFormat="1" applyFont="1" applyFill="1" applyBorder="1" applyAlignment="1">
      <alignment horizontal="left"/>
    </xf>
    <xf numFmtId="1" fontId="17" fillId="13" borderId="8" xfId="0" applyNumberFormat="1" applyFont="1" applyFill="1" applyBorder="1" applyAlignment="1">
      <alignment horizontal="center"/>
    </xf>
    <xf numFmtId="0" fontId="1" fillId="8" borderId="0" xfId="10" applyFill="1" applyProtection="1">
      <protection locked="0"/>
    </xf>
    <xf numFmtId="0" fontId="11" fillId="8" borderId="4" xfId="10" applyFont="1" applyFill="1" applyBorder="1" applyAlignment="1">
      <alignment horizontal="right"/>
    </xf>
    <xf numFmtId="0" fontId="12" fillId="5" borderId="9" xfId="10" applyFont="1" applyFill="1" applyBorder="1" applyAlignment="1">
      <alignment horizontal="center"/>
    </xf>
    <xf numFmtId="0" fontId="12" fillId="5" borderId="3" xfId="10" applyFont="1" applyFill="1" applyBorder="1" applyAlignment="1">
      <alignment horizontal="center"/>
    </xf>
    <xf numFmtId="0" fontId="13" fillId="4" borderId="4" xfId="10" applyFont="1" applyFill="1" applyBorder="1" applyAlignment="1">
      <alignment horizontal="right"/>
    </xf>
    <xf numFmtId="0" fontId="9" fillId="4" borderId="5" xfId="10" applyFont="1" applyFill="1" applyBorder="1" applyAlignment="1">
      <alignment horizontal="right"/>
    </xf>
    <xf numFmtId="1" fontId="14" fillId="5" borderId="5" xfId="10" applyNumberFormat="1" applyFont="1" applyFill="1" applyBorder="1" applyAlignment="1" applyProtection="1">
      <alignment horizontal="center"/>
      <protection locked="0"/>
    </xf>
    <xf numFmtId="1" fontId="14" fillId="5" borderId="7" xfId="10" applyNumberFormat="1" applyFont="1" applyFill="1" applyBorder="1" applyAlignment="1" applyProtection="1">
      <alignment horizontal="center"/>
      <protection locked="0"/>
    </xf>
    <xf numFmtId="0" fontId="9" fillId="4" borderId="6" xfId="10" applyFont="1" applyFill="1" applyBorder="1" applyAlignment="1">
      <alignment horizontal="right"/>
    </xf>
    <xf numFmtId="1" fontId="9" fillId="4" borderId="6" xfId="10" applyNumberFormat="1" applyFont="1" applyFill="1" applyBorder="1" applyAlignment="1">
      <alignment horizontal="right"/>
    </xf>
    <xf numFmtId="1" fontId="9" fillId="4" borderId="5" xfId="10" applyNumberFormat="1" applyFont="1" applyFill="1" applyBorder="1" applyAlignment="1">
      <alignment horizontal="right"/>
    </xf>
    <xf numFmtId="1" fontId="17" fillId="9" borderId="5" xfId="10" applyNumberFormat="1" applyFont="1" applyFill="1" applyBorder="1" applyAlignment="1" applyProtection="1">
      <alignment horizontal="center"/>
      <protection locked="0"/>
    </xf>
    <xf numFmtId="1" fontId="17" fillId="13" borderId="7" xfId="10" applyNumberFormat="1" applyFont="1" applyFill="1" applyBorder="1" applyAlignment="1" applyProtection="1">
      <alignment horizontal="center"/>
      <protection locked="0"/>
    </xf>
    <xf numFmtId="1" fontId="14" fillId="13" borderId="7" xfId="10" applyNumberFormat="1" applyFont="1" applyFill="1" applyBorder="1" applyAlignment="1" applyProtection="1">
      <alignment horizontal="center"/>
      <protection locked="0"/>
    </xf>
    <xf numFmtId="1" fontId="17" fillId="13" borderId="5" xfId="10" applyNumberFormat="1" applyFont="1" applyFill="1" applyBorder="1" applyAlignment="1" applyProtection="1">
      <alignment horizontal="center"/>
      <protection locked="0"/>
    </xf>
    <xf numFmtId="0" fontId="12" fillId="5" borderId="9" xfId="10" applyFont="1" applyFill="1" applyBorder="1" applyAlignment="1" applyProtection="1">
      <alignment horizontal="center"/>
      <protection locked="0"/>
    </xf>
    <xf numFmtId="0" fontId="12" fillId="5" borderId="3" xfId="10" applyFont="1" applyFill="1" applyBorder="1" applyAlignment="1" applyProtection="1">
      <alignment horizontal="center"/>
      <protection locked="0"/>
    </xf>
    <xf numFmtId="164" fontId="11" fillId="8" borderId="12" xfId="8" applyNumberFormat="1" applyFont="1" applyFill="1" applyBorder="1" applyAlignment="1">
      <alignment horizontal="center" vertical="center"/>
    </xf>
    <xf numFmtId="164" fontId="11" fillId="8" borderId="24" xfId="8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right" wrapText="1"/>
    </xf>
    <xf numFmtId="1" fontId="14" fillId="5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7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/>
      <protection locked="0"/>
    </xf>
    <xf numFmtId="0" fontId="0" fillId="11" borderId="7" xfId="0" applyFill="1" applyBorder="1" applyAlignment="1">
      <alignment horizontal="center"/>
    </xf>
    <xf numFmtId="0" fontId="7" fillId="4" borderId="12" xfId="0" applyFont="1" applyFill="1" applyBorder="1" applyProtection="1">
      <protection locked="0"/>
    </xf>
    <xf numFmtId="0" fontId="12" fillId="13" borderId="12" xfId="0" applyFont="1" applyFill="1" applyBorder="1" applyAlignment="1">
      <alignment horizontal="center"/>
    </xf>
    <xf numFmtId="0" fontId="11" fillId="0" borderId="4" xfId="0" applyFont="1" applyBorder="1" applyAlignment="1" applyProtection="1">
      <alignment horizontal="right"/>
      <protection locked="0"/>
    </xf>
    <xf numFmtId="0" fontId="7" fillId="0" borderId="6" xfId="0" applyFont="1" applyBorder="1"/>
    <xf numFmtId="0" fontId="7" fillId="0" borderId="5" xfId="0" applyFont="1" applyBorder="1"/>
    <xf numFmtId="0" fontId="11" fillId="3" borderId="25" xfId="0" applyFont="1" applyFill="1" applyBorder="1" applyAlignment="1" applyProtection="1">
      <alignment vertical="center"/>
      <protection locked="0"/>
    </xf>
    <xf numFmtId="0" fontId="29" fillId="0" borderId="0" xfId="0" applyFont="1"/>
    <xf numFmtId="0" fontId="0" fillId="3" borderId="9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17" fillId="9" borderId="7" xfId="0" applyNumberFormat="1" applyFont="1" applyFill="1" applyBorder="1" applyAlignment="1">
      <alignment horizontal="center" vertical="center"/>
    </xf>
    <xf numFmtId="1" fontId="17" fillId="6" borderId="7" xfId="0" applyNumberFormat="1" applyFont="1" applyFill="1" applyBorder="1" applyAlignment="1">
      <alignment horizontal="center" vertical="center"/>
    </xf>
    <xf numFmtId="0" fontId="17" fillId="8" borderId="7" xfId="7" applyFont="1" applyFill="1" applyBorder="1" applyAlignment="1">
      <alignment horizontal="right" vertical="center" wrapText="1"/>
    </xf>
    <xf numFmtId="1" fontId="9" fillId="9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wrapText="1"/>
    </xf>
    <xf numFmtId="0" fontId="9" fillId="0" borderId="0" xfId="0" applyFont="1"/>
    <xf numFmtId="0" fontId="29" fillId="2" borderId="0" xfId="0" applyFont="1" applyFill="1"/>
    <xf numFmtId="1" fontId="20" fillId="8" borderId="7" xfId="7" applyNumberFormat="1" applyFont="1" applyFill="1" applyBorder="1"/>
    <xf numFmtId="0" fontId="30" fillId="0" borderId="7" xfId="5" applyFont="1" applyBorder="1"/>
    <xf numFmtId="1" fontId="14" fillId="8" borderId="7" xfId="0" applyNumberFormat="1" applyFont="1" applyFill="1" applyBorder="1" applyAlignment="1">
      <alignment horizontal="center"/>
    </xf>
    <xf numFmtId="0" fontId="7" fillId="8" borderId="7" xfId="0" applyFont="1" applyFill="1" applyBorder="1" applyAlignment="1">
      <alignment horizontal="left"/>
    </xf>
    <xf numFmtId="2" fontId="20" fillId="8" borderId="7" xfId="7" applyNumberFormat="1" applyFont="1" applyFill="1" applyBorder="1"/>
    <xf numFmtId="0" fontId="20" fillId="9" borderId="7" xfId="7" applyFont="1" applyFill="1" applyBorder="1"/>
    <xf numFmtId="1" fontId="20" fillId="9" borderId="7" xfId="7" applyNumberFormat="1" applyFont="1" applyFill="1" applyBorder="1"/>
    <xf numFmtId="164" fontId="12" fillId="5" borderId="3" xfId="10" applyNumberFormat="1" applyFont="1" applyFill="1" applyBorder="1" applyAlignment="1">
      <alignment horizontal="center"/>
    </xf>
    <xf numFmtId="2" fontId="31" fillId="9" borderId="7" xfId="7" applyNumberFormat="1" applyFont="1" applyFill="1" applyBorder="1" applyAlignment="1">
      <alignment vertical="center" wrapText="1"/>
    </xf>
    <xf numFmtId="1" fontId="31" fillId="8" borderId="7" xfId="7" applyNumberFormat="1" applyFont="1" applyFill="1" applyBorder="1" applyAlignment="1">
      <alignment vertical="center"/>
    </xf>
    <xf numFmtId="0" fontId="10" fillId="8" borderId="7" xfId="5" applyFont="1" applyFill="1" applyBorder="1" applyAlignment="1">
      <alignment vertical="center" wrapText="1"/>
    </xf>
    <xf numFmtId="1" fontId="7" fillId="8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11" fillId="12" borderId="7" xfId="0" applyFont="1" applyFill="1" applyBorder="1" applyAlignment="1" applyProtection="1">
      <alignment horizontal="center" vertical="center"/>
      <protection locked="0"/>
    </xf>
    <xf numFmtId="164" fontId="11" fillId="8" borderId="12" xfId="8" applyNumberFormat="1" applyFont="1" applyFill="1" applyBorder="1" applyAlignment="1">
      <alignment horizontal="center" vertical="center"/>
    </xf>
    <xf numFmtId="164" fontId="11" fillId="8" borderId="24" xfId="8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4" xfId="0" quotePrefix="1" applyFont="1" applyFill="1" applyBorder="1" applyAlignment="1">
      <alignment horizontal="center"/>
    </xf>
    <xf numFmtId="0" fontId="7" fillId="3" borderId="6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0" fontId="11" fillId="0" borderId="7" xfId="8" applyFont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/>
    </xf>
    <xf numFmtId="164" fontId="11" fillId="3" borderId="6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 applyProtection="1">
      <alignment horizontal="center"/>
      <protection locked="0"/>
    </xf>
    <xf numFmtId="1" fontId="16" fillId="0" borderId="6" xfId="0" applyNumberFormat="1" applyFont="1" applyBorder="1" applyAlignment="1" applyProtection="1">
      <alignment horizontal="center"/>
      <protection locked="0"/>
    </xf>
    <xf numFmtId="1" fontId="16" fillId="0" borderId="5" xfId="0" applyNumberFormat="1" applyFont="1" applyBorder="1" applyAlignment="1" applyProtection="1">
      <alignment horizontal="center"/>
      <protection locked="0"/>
    </xf>
    <xf numFmtId="1" fontId="7" fillId="8" borderId="1" xfId="0" applyNumberFormat="1" applyFont="1" applyFill="1" applyBorder="1" applyAlignment="1" applyProtection="1">
      <alignment horizontal="center" vertical="center"/>
      <protection locked="0"/>
    </xf>
    <xf numFmtId="1" fontId="7" fillId="8" borderId="2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3" borderId="4" xfId="0" applyFont="1" applyFill="1" applyBorder="1" applyAlignment="1" applyProtection="1">
      <alignment horizontal="right" vertical="center" wrapText="1"/>
      <protection locked="0"/>
    </xf>
    <xf numFmtId="0" fontId="28" fillId="3" borderId="6" xfId="0" applyFont="1" applyFill="1" applyBorder="1" applyAlignment="1" applyProtection="1">
      <alignment horizontal="right" vertical="center" wrapText="1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right" wrapText="1"/>
    </xf>
    <xf numFmtId="43" fontId="7" fillId="0" borderId="13" xfId="9" applyFont="1" applyBorder="1" applyAlignment="1" applyProtection="1">
      <alignment horizontal="left" vertical="top" wrapText="1"/>
      <protection locked="0"/>
    </xf>
    <xf numFmtId="43" fontId="7" fillId="0" borderId="14" xfId="9" applyFont="1" applyBorder="1" applyAlignment="1" applyProtection="1">
      <alignment horizontal="left" vertical="top" wrapText="1"/>
      <protection locked="0"/>
    </xf>
    <xf numFmtId="43" fontId="7" fillId="0" borderId="15" xfId="9" applyFont="1" applyBorder="1" applyAlignment="1" applyProtection="1">
      <alignment horizontal="left" vertical="top" wrapText="1"/>
      <protection locked="0"/>
    </xf>
    <xf numFmtId="43" fontId="7" fillId="0" borderId="16" xfId="9" applyFont="1" applyBorder="1" applyAlignment="1" applyProtection="1">
      <alignment horizontal="left" vertical="top" wrapText="1"/>
      <protection locked="0"/>
    </xf>
    <xf numFmtId="43" fontId="7" fillId="0" borderId="0" xfId="9" applyFont="1" applyBorder="1" applyAlignment="1" applyProtection="1">
      <alignment horizontal="left" vertical="top" wrapText="1"/>
      <protection locked="0"/>
    </xf>
    <xf numFmtId="43" fontId="7" fillId="0" borderId="17" xfId="9" applyFont="1" applyBorder="1" applyAlignment="1" applyProtection="1">
      <alignment horizontal="left" vertical="top" wrapText="1"/>
      <protection locked="0"/>
    </xf>
    <xf numFmtId="43" fontId="7" fillId="0" borderId="18" xfId="9" applyFont="1" applyBorder="1" applyAlignment="1" applyProtection="1">
      <alignment horizontal="left" vertical="top" wrapText="1"/>
      <protection locked="0"/>
    </xf>
    <xf numFmtId="43" fontId="7" fillId="0" borderId="19" xfId="9" applyFont="1" applyBorder="1" applyAlignment="1" applyProtection="1">
      <alignment horizontal="left" vertical="top" wrapText="1"/>
      <protection locked="0"/>
    </xf>
    <xf numFmtId="43" fontId="7" fillId="0" borderId="20" xfId="9" applyFont="1" applyBorder="1" applyAlignment="1" applyProtection="1">
      <alignment horizontal="left" vertical="top" wrapText="1"/>
      <protection locked="0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0" fontId="11" fillId="8" borderId="7" xfId="10" applyFont="1" applyFill="1" applyBorder="1" applyAlignment="1" applyProtection="1">
      <alignment horizontal="center"/>
      <protection locked="0"/>
    </xf>
    <xf numFmtId="0" fontId="11" fillId="8" borderId="4" xfId="10" applyFont="1" applyFill="1" applyBorder="1" applyAlignment="1" applyProtection="1">
      <alignment horizontal="center"/>
      <protection locked="0"/>
    </xf>
    <xf numFmtId="0" fontId="11" fillId="8" borderId="6" xfId="10" applyFont="1" applyFill="1" applyBorder="1" applyAlignment="1" applyProtection="1">
      <alignment horizontal="center"/>
      <protection locked="0"/>
    </xf>
    <xf numFmtId="0" fontId="11" fillId="8" borderId="5" xfId="10" applyFont="1" applyFill="1" applyBorder="1" applyAlignment="1" applyProtection="1">
      <alignment horizontal="center"/>
      <protection locked="0"/>
    </xf>
  </cellXfs>
  <cellStyles count="11">
    <cellStyle name="Comma" xfId="9" builtinId="3"/>
    <cellStyle name="Normal" xfId="0" builtinId="0"/>
    <cellStyle name="Normal 2" xfId="2" xr:uid="{DEC4AB86-EF7E-415D-BF10-DEC83D82917B}"/>
    <cellStyle name="Normal 2 2" xfId="4" xr:uid="{DA8ECDBD-860F-4B21-81D3-4B17269BB9CD}"/>
    <cellStyle name="Normal 2 3" xfId="1" xr:uid="{00000000-0005-0000-0000-000001000000}"/>
    <cellStyle name="Normal 3" xfId="3" xr:uid="{2773F828-A2F2-488C-AF74-94DFB3E61B1D}"/>
    <cellStyle name="Normal 4" xfId="8" xr:uid="{414BD2ED-F5EE-48D4-8D70-1DA4E595EF82}"/>
    <cellStyle name="Normal 5 2" xfId="5" xr:uid="{97A71A9B-EE9A-48BD-8FD7-FB71A8DB89CF}"/>
    <cellStyle name="Normal 5 2 2" xfId="6" xr:uid="{4F4F3BFA-CCCE-4A51-A1A7-525306998B93}"/>
    <cellStyle name="Normal 5 2 2 2" xfId="7" xr:uid="{7F283EBB-3497-488A-AC4E-AEEAC1AC5C12}"/>
    <cellStyle name="Normal 6" xfId="10" xr:uid="{A0D779D6-2F65-4083-92F9-8F22E94DA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H-Point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'Additional Occupant Measurement'!$D$4</c:f>
              <c:numCache>
                <c:formatCode>0</c:formatCode>
                <c:ptCount val="1"/>
              </c:numCache>
            </c:numRef>
          </c:xVal>
          <c:yVal>
            <c:numRef>
              <c:f>'Additional Occupant Measurement'!$F$4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32-47E9-9C61-2D1B2BC68E7D}"/>
            </c:ext>
          </c:extLst>
        </c:ser>
        <c:ser>
          <c:idx val="3"/>
          <c:order val="3"/>
          <c:tx>
            <c:v>Head CG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'Additional Occupant Measurement'!$D$5</c:f>
              <c:numCache>
                <c:formatCode>0</c:formatCode>
                <c:ptCount val="1"/>
              </c:numCache>
            </c:numRef>
          </c:xVal>
          <c:yVal>
            <c:numRef>
              <c:f>'Additional Occupant Measurement'!$F$5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32-47E9-9C61-2D1B2BC68E7D}"/>
            </c:ext>
          </c:extLst>
        </c:ser>
        <c:ser>
          <c:idx val="5"/>
          <c:order val="5"/>
          <c:tx>
            <c:v>Chest Reference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'Additional Occupant Measurement'!$D$8</c:f>
              <c:numCache>
                <c:formatCode>0</c:formatCode>
                <c:ptCount val="1"/>
              </c:numCache>
            </c:numRef>
          </c:xVal>
          <c:yVal>
            <c:numRef>
              <c:f>'Additional Occupant Measurement'!$F$8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32-47E9-9C61-2D1B2BC68E7D}"/>
            </c:ext>
          </c:extLst>
        </c:ser>
        <c:ser>
          <c:idx val="6"/>
          <c:order val="6"/>
          <c:tx>
            <c:v>Left Knee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'Additional Occupant Measurement'!$D$17</c:f>
              <c:numCache>
                <c:formatCode>0</c:formatCode>
                <c:ptCount val="1"/>
              </c:numCache>
            </c:numRef>
          </c:xVal>
          <c:yVal>
            <c:numRef>
              <c:f>'Additional Occupant Measurement'!$F$17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32-47E9-9C61-2D1B2BC68E7D}"/>
            </c:ext>
          </c:extLst>
        </c:ser>
        <c:ser>
          <c:idx val="7"/>
          <c:order val="7"/>
          <c:tx>
            <c:v>Right Knee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'Additional Occupant Measurement'!$D$16</c:f>
              <c:numCache>
                <c:formatCode>0</c:formatCode>
                <c:ptCount val="1"/>
              </c:numCache>
            </c:numRef>
          </c:xVal>
          <c:yVal>
            <c:numRef>
              <c:f>'Additional Occupant Measurement'!$F$16</c:f>
              <c:numCache>
                <c:formatCode>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32-47E9-9C61-2D1B2BC6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612560"/>
        <c:axId val="728613872"/>
      </c:scatterChart>
      <c:scatterChart>
        <c:scatterStyle val="smoothMarker"/>
        <c:varyColors val="0"/>
        <c:ser>
          <c:idx val="0"/>
          <c:order val="0"/>
          <c:tx>
            <c:v>Front seatback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Occupant Measurement'!$H$3:$H$97</c:f>
              <c:numCache>
                <c:formatCode>0</c:formatCode>
                <c:ptCount val="95"/>
              </c:numCache>
            </c:numRef>
          </c:xVal>
          <c:yVal>
            <c:numRef>
              <c:f>'Additional Occupant Measurement'!$J$3:$J$97</c:f>
              <c:numCache>
                <c:formatCode>0</c:formatCode>
                <c:ptCount val="9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32-47E9-9C61-2D1B2BC68E7D}"/>
            </c:ext>
          </c:extLst>
        </c:ser>
        <c:ser>
          <c:idx val="1"/>
          <c:order val="1"/>
          <c:tx>
            <c:v>Head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'Additional Occupant Measurement'!$P$3:$P$96</c:f>
              <c:numCache>
                <c:formatCode>0</c:formatCode>
                <c:ptCount val="94"/>
              </c:numCache>
            </c:numRef>
          </c:xVal>
          <c:yVal>
            <c:numRef>
              <c:f>'Additional Occupant Measurement'!$R$3:$R$96</c:f>
              <c:numCache>
                <c:formatCode>0</c:formatCode>
                <c:ptCount val="9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32-47E9-9C61-2D1B2BC68E7D}"/>
            </c:ext>
          </c:extLst>
        </c:ser>
        <c:ser>
          <c:idx val="4"/>
          <c:order val="4"/>
          <c:tx>
            <c:v>Beltpath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'Additional Occupant Measurement'!$L$4:$L$97</c:f>
              <c:numCache>
                <c:formatCode>0</c:formatCode>
                <c:ptCount val="94"/>
              </c:numCache>
            </c:numRef>
          </c:xVal>
          <c:yVal>
            <c:numRef>
              <c:f>'Additional Occupant Measurement'!$N$4:$N$97</c:f>
              <c:numCache>
                <c:formatCode>0</c:formatCode>
                <c:ptCount val="9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32-47E9-9C61-2D1B2BC68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612560"/>
        <c:axId val="728613872"/>
      </c:scatterChart>
      <c:valAx>
        <c:axId val="72861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Longitudinal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613872"/>
        <c:crosses val="autoZero"/>
        <c:crossBetween val="midCat"/>
      </c:valAx>
      <c:valAx>
        <c:axId val="7286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612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45E6E4-26D0-40DB-B5B0-43A4851A1128}">
  <sheetPr codeName="Chart3"/>
  <sheetViews>
    <sheetView zoomScale="91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25</xdr:row>
      <xdr:rowOff>123825</xdr:rowOff>
    </xdr:from>
    <xdr:to>
      <xdr:col>13</xdr:col>
      <xdr:colOff>106143</xdr:colOff>
      <xdr:row>26</xdr:row>
      <xdr:rowOff>77255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31580" y="519874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370115</xdr:colOff>
      <xdr:row>21</xdr:row>
      <xdr:rowOff>185057</xdr:rowOff>
    </xdr:from>
    <xdr:to>
      <xdr:col>15</xdr:col>
      <xdr:colOff>188403</xdr:colOff>
      <xdr:row>36</xdr:row>
      <xdr:rowOff>123059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1686" y="4365171"/>
          <a:ext cx="2735660" cy="2871714"/>
        </a:xfrm>
        <a:prstGeom prst="rect">
          <a:avLst/>
        </a:prstGeom>
      </xdr:spPr>
    </xdr:pic>
    <xdr:clientData/>
  </xdr:twoCellAnchor>
  <xdr:twoCellAnchor editAs="oneCell">
    <xdr:from>
      <xdr:col>7</xdr:col>
      <xdr:colOff>631372</xdr:colOff>
      <xdr:row>22</xdr:row>
      <xdr:rowOff>43543</xdr:rowOff>
    </xdr:from>
    <xdr:to>
      <xdr:col>11</xdr:col>
      <xdr:colOff>184552</xdr:colOff>
      <xdr:row>36</xdr:row>
      <xdr:rowOff>81848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0436" y="4396671"/>
          <a:ext cx="2473373" cy="2768455"/>
        </a:xfrm>
        <a:prstGeom prst="rect">
          <a:avLst/>
        </a:prstGeom>
      </xdr:spPr>
    </xdr:pic>
    <xdr:clientData/>
  </xdr:twoCellAnchor>
  <xdr:twoCellAnchor editAs="oneCell">
    <xdr:from>
      <xdr:col>7</xdr:col>
      <xdr:colOff>523007</xdr:colOff>
      <xdr:row>5</xdr:row>
      <xdr:rowOff>8261</xdr:rowOff>
    </xdr:from>
    <xdr:to>
      <xdr:col>15</xdr:col>
      <xdr:colOff>337076</xdr:colOff>
      <xdr:row>17</xdr:row>
      <xdr:rowOff>376395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788" y="989466"/>
          <a:ext cx="6071631" cy="2761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703" cy="62921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rontal%20Crash%20Tests\CF19014\DATA\EXCEL\CF19014%202016%20Toyota%20Camry%20Intrus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rontal%20Crash%20Tests\CF19003\DATA\EXCEL\CF19003%202018%20Toyota%20Camry%20UMTR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MDataEntry"/>
      <sheetName val="Upper Dash"/>
      <sheetName val="Front View"/>
      <sheetName val="Top View"/>
      <sheetName val="Driver Doorframe Outline"/>
      <sheetName val="CF19014"/>
      <sheetName val="Chart"/>
      <sheetName val="Research Intrusion"/>
      <sheetName val="TEMA"/>
      <sheetName val="Rating Log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R8">
            <v>2</v>
          </cell>
        </row>
        <row r="9">
          <cell r="R9">
            <v>4</v>
          </cell>
        </row>
        <row r="10">
          <cell r="R10">
            <v>5.9999999999999991</v>
          </cell>
        </row>
        <row r="11">
          <cell r="R11">
            <v>4</v>
          </cell>
        </row>
        <row r="12">
          <cell r="R12">
            <v>5.9999999999999991</v>
          </cell>
        </row>
        <row r="16">
          <cell r="P16">
            <v>1</v>
          </cell>
        </row>
        <row r="17">
          <cell r="O17">
            <v>0</v>
          </cell>
        </row>
        <row r="21">
          <cell r="R21">
            <v>1</v>
          </cell>
        </row>
        <row r="22">
          <cell r="R22">
            <v>2</v>
          </cell>
        </row>
        <row r="23">
          <cell r="R23">
            <v>1</v>
          </cell>
        </row>
      </sheetData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 MACROS"/>
      <sheetName val="User Form"/>
      <sheetName val="FP SEAT CHART"/>
      <sheetName val="FP CMM DATA"/>
      <sheetName val="FP SEAT RANGE CALC"/>
      <sheetName val="FP FINAL H-POINT &amp; SEAT POS"/>
      <sheetName val="FP Clearance Measures"/>
      <sheetName val="SEAT INFORMATION"/>
      <sheetName val="SEAT PAN ADJUSTMENT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Excursion calculations"/>
      <sheetName val="Additional Occupant Measures"/>
      <sheetName val="Frontal Clearance Measures"/>
      <sheetName val="Side Clearance Measures"/>
      <sheetName val="Additional Measures"/>
      <sheetName val="Excurs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/>
        </row>
        <row r="5">
          <cell r="D5"/>
        </row>
        <row r="6">
          <cell r="D6"/>
        </row>
        <row r="7">
          <cell r="D7"/>
        </row>
        <row r="8">
          <cell r="D8"/>
        </row>
        <row r="9">
          <cell r="D9"/>
        </row>
        <row r="10">
          <cell r="D10"/>
        </row>
        <row r="11">
          <cell r="D11"/>
        </row>
        <row r="12">
          <cell r="D12"/>
        </row>
        <row r="13">
          <cell r="D13"/>
        </row>
        <row r="14">
          <cell r="D14"/>
        </row>
        <row r="15">
          <cell r="D15"/>
        </row>
        <row r="16">
          <cell r="D16"/>
        </row>
        <row r="17">
          <cell r="D17"/>
        </row>
        <row r="18">
          <cell r="D18"/>
        </row>
        <row r="19">
          <cell r="D19"/>
        </row>
        <row r="20">
          <cell r="D20"/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D4">
            <v>421</v>
          </cell>
        </row>
        <row r="5">
          <cell r="D5">
            <v>487</v>
          </cell>
        </row>
        <row r="6">
          <cell r="D6">
            <v>740</v>
          </cell>
        </row>
        <row r="7">
          <cell r="D7">
            <v>210</v>
          </cell>
        </row>
        <row r="8">
          <cell r="D8">
            <v>371</v>
          </cell>
        </row>
        <row r="9">
          <cell r="D9">
            <v>400</v>
          </cell>
        </row>
        <row r="10">
          <cell r="D10">
            <v>275</v>
          </cell>
        </row>
        <row r="11">
          <cell r="D11">
            <v>227</v>
          </cell>
        </row>
        <row r="12">
          <cell r="D12">
            <v>188</v>
          </cell>
        </row>
        <row r="13">
          <cell r="D13">
            <v>375</v>
          </cell>
        </row>
        <row r="14">
          <cell r="D14">
            <v>340</v>
          </cell>
        </row>
        <row r="15">
          <cell r="D15">
            <v>131</v>
          </cell>
        </row>
        <row r="16">
          <cell r="D16">
            <v>165</v>
          </cell>
        </row>
        <row r="17">
          <cell r="D17">
            <v>515</v>
          </cell>
        </row>
        <row r="18">
          <cell r="D18">
            <v>54</v>
          </cell>
        </row>
        <row r="19">
          <cell r="D19">
            <v>270</v>
          </cell>
        </row>
        <row r="20">
          <cell r="D20" t="str">
            <v>32.2/</v>
          </cell>
        </row>
        <row r="21">
          <cell r="D21">
            <v>4.5</v>
          </cell>
        </row>
        <row r="22">
          <cell r="D22">
            <v>0</v>
          </cell>
        </row>
        <row r="23">
          <cell r="D23"/>
        </row>
        <row r="27">
          <cell r="D27">
            <v>-21</v>
          </cell>
        </row>
        <row r="28">
          <cell r="D28">
            <v>352</v>
          </cell>
        </row>
        <row r="29">
          <cell r="D29">
            <v>444</v>
          </cell>
        </row>
        <row r="30">
          <cell r="D30">
            <v>-215</v>
          </cell>
        </row>
        <row r="31">
          <cell r="D31">
            <v>-198</v>
          </cell>
        </row>
        <row r="32">
          <cell r="D32">
            <v>631</v>
          </cell>
        </row>
        <row r="33">
          <cell r="D33">
            <v>16.7</v>
          </cell>
        </row>
        <row r="34">
          <cell r="D34">
            <v>-10.8</v>
          </cell>
        </row>
      </sheetData>
      <sheetData sheetId="22" refreshError="1">
        <row r="4">
          <cell r="D4"/>
          <cell r="I4"/>
        </row>
        <row r="5">
          <cell r="D5"/>
          <cell r="I5"/>
        </row>
        <row r="6">
          <cell r="D6"/>
          <cell r="I6"/>
        </row>
        <row r="7">
          <cell r="D7"/>
          <cell r="I7"/>
        </row>
        <row r="8">
          <cell r="D8"/>
          <cell r="I8"/>
        </row>
        <row r="9">
          <cell r="D9"/>
          <cell r="I9"/>
        </row>
        <row r="10">
          <cell r="D10"/>
          <cell r="I10"/>
        </row>
        <row r="11">
          <cell r="D11"/>
          <cell r="I11"/>
        </row>
        <row r="12">
          <cell r="D12"/>
          <cell r="I12"/>
        </row>
        <row r="13">
          <cell r="D13"/>
          <cell r="I13"/>
        </row>
        <row r="14">
          <cell r="D14"/>
          <cell r="I14"/>
        </row>
        <row r="15">
          <cell r="D15"/>
          <cell r="I15"/>
        </row>
        <row r="16">
          <cell r="D16"/>
          <cell r="I16"/>
        </row>
        <row r="17">
          <cell r="D17"/>
          <cell r="I17"/>
        </row>
        <row r="18">
          <cell r="D18"/>
        </row>
        <row r="19">
          <cell r="D19"/>
        </row>
        <row r="20">
          <cell r="D20"/>
        </row>
        <row r="21">
          <cell r="D21"/>
          <cell r="I21" t="str">
            <v/>
          </cell>
        </row>
        <row r="22">
          <cell r="D22"/>
          <cell r="I22" t="str">
            <v/>
          </cell>
        </row>
        <row r="23">
          <cell r="I23" t="str">
            <v/>
          </cell>
        </row>
        <row r="24">
          <cell r="I24" t="str">
            <v/>
          </cell>
        </row>
        <row r="25">
          <cell r="I25" t="str">
            <v/>
          </cell>
        </row>
        <row r="26">
          <cell r="D26">
            <v>-21</v>
          </cell>
          <cell r="I26" t="str">
            <v/>
          </cell>
        </row>
        <row r="27">
          <cell r="D27">
            <v>352</v>
          </cell>
          <cell r="I27" t="str">
            <v/>
          </cell>
        </row>
        <row r="28">
          <cell r="D28">
            <v>444</v>
          </cell>
          <cell r="I28" t="str">
            <v/>
          </cell>
        </row>
        <row r="29">
          <cell r="D29">
            <v>-215</v>
          </cell>
          <cell r="I29" t="str">
            <v/>
          </cell>
        </row>
        <row r="30">
          <cell r="D30">
            <v>207</v>
          </cell>
        </row>
        <row r="31">
          <cell r="D31">
            <v>-198</v>
          </cell>
        </row>
        <row r="32">
          <cell r="D32">
            <v>631</v>
          </cell>
        </row>
        <row r="33">
          <cell r="D33">
            <v>16.7</v>
          </cell>
        </row>
        <row r="34">
          <cell r="D34">
            <v>-10.8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279C-FDDB-428B-B8C4-043F8F8DB6D0}">
  <sheetPr codeName="Sheet1"/>
  <dimension ref="A1:Q36"/>
  <sheetViews>
    <sheetView showGridLines="0" zoomScale="110" zoomScaleNormal="110" workbookViewId="0">
      <selection activeCell="B13" sqref="B13:D13"/>
    </sheetView>
  </sheetViews>
  <sheetFormatPr defaultColWidth="8.75" defaultRowHeight="15" x14ac:dyDescent="0.35"/>
  <cols>
    <col min="1" max="1" width="24.6875" style="69" bestFit="1" customWidth="1"/>
    <col min="2" max="6" width="8.75" style="69"/>
    <col min="7" max="7" width="20.3125" style="69" bestFit="1" customWidth="1"/>
    <col min="8" max="8" width="10.75" style="69" customWidth="1"/>
    <col min="9" max="9" width="11.75" style="69" customWidth="1"/>
    <col min="10" max="10" width="11" style="69" customWidth="1"/>
    <col min="11" max="16384" width="8.75" style="69"/>
  </cols>
  <sheetData>
    <row r="1" spans="1:17" x14ac:dyDescent="0.35">
      <c r="A1" s="80" t="s">
        <v>81</v>
      </c>
      <c r="B1" s="83"/>
      <c r="C1" s="173" t="s">
        <v>163</v>
      </c>
      <c r="D1" s="173" t="s">
        <v>164</v>
      </c>
    </row>
    <row r="2" spans="1:17" x14ac:dyDescent="0.35">
      <c r="A2" s="80" t="s">
        <v>82</v>
      </c>
      <c r="B2" s="196">
        <v>1</v>
      </c>
      <c r="C2" s="173" t="s">
        <v>171</v>
      </c>
      <c r="D2" s="173" t="s">
        <v>166</v>
      </c>
      <c r="P2" s="84"/>
    </row>
    <row r="3" spans="1:17" x14ac:dyDescent="0.35">
      <c r="A3" s="80" t="s">
        <v>83</v>
      </c>
      <c r="B3" s="196"/>
      <c r="C3" s="173" t="s">
        <v>172</v>
      </c>
      <c r="D3" s="173" t="s">
        <v>165</v>
      </c>
    </row>
    <row r="4" spans="1:17" x14ac:dyDescent="0.35">
      <c r="A4" s="80" t="s">
        <v>84</v>
      </c>
      <c r="B4" s="196"/>
      <c r="D4" s="173" t="s">
        <v>167</v>
      </c>
    </row>
    <row r="5" spans="1:17" x14ac:dyDescent="0.35">
      <c r="D5" s="173" t="s">
        <v>168</v>
      </c>
    </row>
    <row r="6" spans="1:17" ht="15.45" x14ac:dyDescent="0.35">
      <c r="A6" s="85" t="s">
        <v>88</v>
      </c>
      <c r="B6" s="85"/>
      <c r="C6" s="89"/>
      <c r="D6" s="90"/>
      <c r="E6" s="91"/>
      <c r="F6" s="82"/>
      <c r="G6" s="92" t="s">
        <v>89</v>
      </c>
      <c r="H6" s="200"/>
      <c r="I6" s="202"/>
      <c r="J6" s="200"/>
      <c r="K6" s="201"/>
      <c r="L6" s="201"/>
      <c r="M6" s="201"/>
      <c r="N6" s="201"/>
      <c r="O6" s="202"/>
      <c r="P6" s="66"/>
    </row>
    <row r="7" spans="1:17" ht="15.45" x14ac:dyDescent="0.4">
      <c r="A7" s="93"/>
      <c r="B7" s="94" t="s">
        <v>170</v>
      </c>
      <c r="C7" s="81" t="s">
        <v>163</v>
      </c>
      <c r="D7" s="90"/>
      <c r="E7" s="95"/>
      <c r="F7" s="96"/>
      <c r="G7" s="97" t="s">
        <v>90</v>
      </c>
      <c r="H7" s="98" t="s">
        <v>91</v>
      </c>
      <c r="I7" s="99"/>
      <c r="J7" s="203" t="s">
        <v>92</v>
      </c>
      <c r="K7" s="204"/>
      <c r="L7" s="204"/>
      <c r="M7" s="204"/>
      <c r="N7" s="204"/>
      <c r="O7" s="205"/>
      <c r="P7" s="66"/>
    </row>
    <row r="8" spans="1:17" ht="15.45" x14ac:dyDescent="0.4">
      <c r="A8" s="93"/>
      <c r="B8" s="94" t="s">
        <v>85</v>
      </c>
      <c r="C8" s="81">
        <v>0</v>
      </c>
      <c r="D8" s="90"/>
      <c r="E8" s="100"/>
      <c r="F8" s="101"/>
      <c r="G8" s="102" t="s">
        <v>93</v>
      </c>
      <c r="H8" s="200"/>
      <c r="I8" s="202"/>
      <c r="J8" s="199" t="s">
        <v>94</v>
      </c>
      <c r="K8" s="199"/>
      <c r="L8" s="199"/>
      <c r="M8" s="199"/>
      <c r="N8" s="199"/>
      <c r="O8" s="199"/>
      <c r="P8" s="66"/>
    </row>
    <row r="9" spans="1:17" ht="15.45" x14ac:dyDescent="0.4">
      <c r="A9" s="93"/>
      <c r="B9" s="94" t="s">
        <v>86</v>
      </c>
      <c r="C9" s="103">
        <f>B16-B19</f>
        <v>0</v>
      </c>
      <c r="D9" s="90"/>
      <c r="E9" s="87"/>
      <c r="F9" s="87"/>
      <c r="G9" s="87"/>
      <c r="H9" s="104"/>
      <c r="I9" s="105"/>
      <c r="J9" s="105"/>
      <c r="K9" s="105"/>
      <c r="L9" s="105"/>
      <c r="M9" s="106"/>
      <c r="N9" s="106"/>
      <c r="O9" s="107"/>
      <c r="P9" s="84"/>
    </row>
    <row r="10" spans="1:17" ht="15.45" x14ac:dyDescent="0.35">
      <c r="A10" s="93"/>
      <c r="B10" s="94" t="s">
        <v>87</v>
      </c>
      <c r="C10" s="103" t="e">
        <f>IF(C8="","",IF(C8="n/a","n/a",C9/C8))</f>
        <v>#DIV/0!</v>
      </c>
      <c r="D10" s="90"/>
      <c r="E10" s="87"/>
      <c r="F10" s="87"/>
      <c r="G10" s="87"/>
      <c r="H10" s="87"/>
      <c r="I10" s="87"/>
      <c r="J10" s="87"/>
      <c r="K10" s="87"/>
      <c r="L10" s="87"/>
      <c r="M10" s="66"/>
      <c r="N10" s="66"/>
      <c r="O10" s="84"/>
      <c r="P10" s="84"/>
    </row>
    <row r="11" spans="1:17" ht="15.45" x14ac:dyDescent="0.4">
      <c r="A11" s="108"/>
      <c r="B11" s="108"/>
      <c r="C11" s="108"/>
      <c r="D11" s="90"/>
      <c r="E11" s="87"/>
      <c r="F11" s="87"/>
      <c r="G11" s="87"/>
      <c r="H11" s="87"/>
      <c r="I11" s="87"/>
      <c r="J11" s="87"/>
      <c r="K11" s="87"/>
      <c r="L11" s="87"/>
      <c r="M11" s="66"/>
      <c r="N11" s="66"/>
      <c r="O11" s="84"/>
      <c r="P11" s="84"/>
    </row>
    <row r="12" spans="1:17" ht="15.45" x14ac:dyDescent="0.4">
      <c r="A12" s="213" t="s">
        <v>133</v>
      </c>
      <c r="B12" s="214"/>
      <c r="C12" s="214"/>
      <c r="D12" s="215"/>
      <c r="E12" s="87"/>
      <c r="F12" s="87"/>
      <c r="G12" s="209" t="s">
        <v>132</v>
      </c>
      <c r="H12" s="210"/>
      <c r="I12" s="210"/>
      <c r="J12" s="210"/>
      <c r="K12" s="210"/>
      <c r="L12" s="211"/>
      <c r="M12" s="66"/>
      <c r="N12" s="84"/>
      <c r="O12" s="84"/>
      <c r="P12" s="84"/>
    </row>
    <row r="13" spans="1:17" ht="45.45" x14ac:dyDescent="0.4">
      <c r="A13" s="161" t="s">
        <v>134</v>
      </c>
      <c r="B13" s="216" t="s">
        <v>164</v>
      </c>
      <c r="C13" s="217"/>
      <c r="D13" s="218"/>
      <c r="E13" s="87"/>
      <c r="F13" s="87"/>
      <c r="G13" s="113" t="s">
        <v>103</v>
      </c>
      <c r="H13" s="121"/>
      <c r="I13" s="122" t="s">
        <v>7</v>
      </c>
      <c r="J13" s="123"/>
      <c r="K13" s="219" t="s">
        <v>104</v>
      </c>
      <c r="L13" s="221"/>
      <c r="M13" s="87"/>
      <c r="N13" s="66"/>
      <c r="O13" s="84"/>
      <c r="P13" s="66"/>
      <c r="Q13" s="66"/>
    </row>
    <row r="14" spans="1:17" ht="29.05" customHeight="1" x14ac:dyDescent="0.4">
      <c r="A14" s="109"/>
      <c r="B14" s="110" t="s">
        <v>0</v>
      </c>
      <c r="C14" s="110" t="s">
        <v>1</v>
      </c>
      <c r="D14" s="110" t="s">
        <v>2</v>
      </c>
      <c r="E14" s="87"/>
      <c r="F14" s="87"/>
      <c r="G14" s="113" t="s">
        <v>107</v>
      </c>
      <c r="H14" s="121"/>
      <c r="I14" s="122" t="s">
        <v>7</v>
      </c>
      <c r="J14" s="123"/>
      <c r="K14" s="220"/>
      <c r="L14" s="222"/>
      <c r="M14" s="66"/>
      <c r="N14" s="84"/>
      <c r="O14" s="66"/>
      <c r="P14" s="66"/>
    </row>
    <row r="15" spans="1:17" ht="15.45" x14ac:dyDescent="0.4">
      <c r="A15" s="94" t="s">
        <v>95</v>
      </c>
      <c r="B15" s="111"/>
      <c r="C15" s="111"/>
      <c r="D15" s="111"/>
      <c r="E15" s="88"/>
      <c r="F15" s="87"/>
      <c r="G15" s="206" t="s">
        <v>105</v>
      </c>
      <c r="H15" s="207"/>
      <c r="I15" s="207"/>
      <c r="J15" s="207"/>
      <c r="K15" s="207"/>
      <c r="L15" s="208"/>
      <c r="M15" s="66"/>
      <c r="N15" s="84"/>
      <c r="O15" s="66"/>
      <c r="P15" s="66"/>
    </row>
    <row r="16" spans="1:17" ht="15.45" x14ac:dyDescent="0.4">
      <c r="A16" s="94" t="s">
        <v>102</v>
      </c>
      <c r="B16" s="111"/>
      <c r="C16" s="111"/>
      <c r="D16" s="111"/>
      <c r="E16" s="88"/>
      <c r="F16" s="87"/>
      <c r="G16" s="206"/>
      <c r="H16" s="207"/>
      <c r="I16" s="207"/>
      <c r="J16" s="207"/>
      <c r="K16" s="207"/>
      <c r="L16" s="208"/>
      <c r="M16" s="66"/>
      <c r="N16" s="84"/>
      <c r="P16" s="66"/>
    </row>
    <row r="17" spans="1:16" ht="15.45" x14ac:dyDescent="0.4">
      <c r="A17" s="94" t="s">
        <v>101</v>
      </c>
      <c r="B17" s="111"/>
      <c r="C17" s="111"/>
      <c r="D17" s="111"/>
      <c r="E17" s="112"/>
      <c r="F17" s="87"/>
      <c r="G17" s="212" t="s">
        <v>131</v>
      </c>
      <c r="H17" s="212"/>
      <c r="I17" s="212"/>
      <c r="J17" s="212"/>
      <c r="K17" s="212"/>
      <c r="L17" s="212"/>
      <c r="M17" s="66"/>
      <c r="N17" s="84"/>
      <c r="O17" s="66"/>
      <c r="P17" s="66"/>
    </row>
    <row r="18" spans="1:16" ht="15.45" x14ac:dyDescent="0.4">
      <c r="A18" s="94" t="s">
        <v>100</v>
      </c>
      <c r="B18" s="111"/>
      <c r="C18" s="111"/>
      <c r="D18" s="111"/>
      <c r="E18" s="87"/>
      <c r="F18" s="87"/>
      <c r="G18" s="212"/>
      <c r="H18" s="212"/>
      <c r="I18" s="212"/>
      <c r="J18" s="212"/>
      <c r="K18" s="212"/>
      <c r="L18" s="212"/>
      <c r="M18" s="86"/>
      <c r="N18" s="84"/>
      <c r="O18" s="66"/>
      <c r="P18" s="66"/>
    </row>
    <row r="19" spans="1:16" ht="15.45" x14ac:dyDescent="0.4">
      <c r="A19" s="94" t="s">
        <v>96</v>
      </c>
      <c r="B19" s="111"/>
      <c r="C19" s="111"/>
      <c r="D19" s="111"/>
      <c r="E19" s="87"/>
      <c r="F19" s="87"/>
      <c r="G19" s="124"/>
      <c r="H19" s="197" t="s">
        <v>13</v>
      </c>
      <c r="I19" s="197"/>
      <c r="J19" s="198"/>
      <c r="K19" s="194" t="s">
        <v>104</v>
      </c>
      <c r="L19" s="195"/>
      <c r="M19" s="66"/>
      <c r="N19" s="84"/>
      <c r="O19" s="66"/>
      <c r="P19" s="66"/>
    </row>
    <row r="20" spans="1:16" ht="15.45" x14ac:dyDescent="0.4">
      <c r="A20" s="94" t="s">
        <v>108</v>
      </c>
      <c r="B20" s="111"/>
      <c r="C20" s="111"/>
      <c r="D20" s="111"/>
      <c r="E20" s="87"/>
      <c r="F20" s="87"/>
      <c r="G20" s="124"/>
      <c r="H20" s="159"/>
      <c r="I20" s="159"/>
      <c r="J20" s="160"/>
      <c r="K20" s="194"/>
      <c r="L20" s="195"/>
      <c r="M20" s="66"/>
      <c r="N20" s="84"/>
      <c r="O20" s="66"/>
      <c r="P20" s="66"/>
    </row>
    <row r="21" spans="1:16" ht="15.45" x14ac:dyDescent="0.35">
      <c r="E21" s="87"/>
      <c r="F21" s="87"/>
      <c r="G21" s="125" t="s">
        <v>52</v>
      </c>
      <c r="H21" s="126" t="s">
        <v>45</v>
      </c>
      <c r="I21" s="126" t="s">
        <v>46</v>
      </c>
      <c r="J21" s="127" t="s">
        <v>47</v>
      </c>
      <c r="K21" s="194"/>
      <c r="L21" s="195"/>
      <c r="M21" s="66"/>
      <c r="N21" s="84"/>
      <c r="O21" s="66"/>
      <c r="P21" s="66"/>
    </row>
    <row r="22" spans="1:16" ht="15.45" x14ac:dyDescent="0.4">
      <c r="A22" s="114"/>
      <c r="B22" s="114"/>
      <c r="C22" s="114"/>
      <c r="D22" s="114"/>
      <c r="E22" s="112"/>
      <c r="F22" s="87"/>
      <c r="G22" s="113" t="s">
        <v>75</v>
      </c>
      <c r="H22" s="128"/>
      <c r="I22" s="128"/>
      <c r="J22" s="129"/>
      <c r="K22" s="194"/>
      <c r="L22" s="195"/>
      <c r="M22" s="66"/>
      <c r="N22" s="84"/>
      <c r="O22" s="84"/>
      <c r="P22" s="84"/>
    </row>
    <row r="23" spans="1:16" ht="15.45" x14ac:dyDescent="0.4">
      <c r="A23" s="115"/>
      <c r="B23" s="116" t="s">
        <v>0</v>
      </c>
      <c r="C23" s="116" t="s">
        <v>1</v>
      </c>
      <c r="D23" s="116" t="s">
        <v>2</v>
      </c>
      <c r="E23" s="87"/>
      <c r="F23" s="87"/>
      <c r="G23" s="113" t="s">
        <v>76</v>
      </c>
      <c r="H23" s="128"/>
      <c r="I23" s="128"/>
      <c r="J23" s="129"/>
      <c r="K23" s="194"/>
      <c r="L23" s="195"/>
      <c r="M23" s="66"/>
      <c r="N23" s="118"/>
      <c r="O23" s="66"/>
      <c r="P23" s="84"/>
    </row>
    <row r="24" spans="1:16" ht="15.45" x14ac:dyDescent="0.4">
      <c r="A24" s="117" t="s">
        <v>97</v>
      </c>
      <c r="B24" s="111"/>
      <c r="C24" s="111"/>
      <c r="D24" s="111"/>
      <c r="E24" s="87"/>
      <c r="F24" s="87"/>
      <c r="G24" s="113" t="s">
        <v>80</v>
      </c>
      <c r="H24" s="128"/>
      <c r="I24" s="128"/>
      <c r="J24" s="129"/>
      <c r="K24" s="194"/>
      <c r="L24" s="195"/>
      <c r="M24" s="66"/>
      <c r="N24" s="66"/>
      <c r="O24" s="66"/>
      <c r="P24" s="84"/>
    </row>
    <row r="25" spans="1:16" ht="15.45" x14ac:dyDescent="0.4">
      <c r="A25" s="117" t="s">
        <v>98</v>
      </c>
      <c r="B25" s="111"/>
      <c r="C25" s="111"/>
      <c r="D25" s="111"/>
      <c r="E25" s="112"/>
      <c r="F25" s="88"/>
      <c r="G25" s="113" t="s">
        <v>78</v>
      </c>
      <c r="H25" s="128"/>
      <c r="I25" s="128"/>
      <c r="J25" s="129"/>
      <c r="K25" s="194"/>
      <c r="L25" s="195"/>
      <c r="M25" s="66"/>
      <c r="N25" s="84"/>
      <c r="O25" s="84"/>
      <c r="P25" s="84"/>
    </row>
    <row r="26" spans="1:16" ht="21.65" customHeight="1" x14ac:dyDescent="0.4">
      <c r="A26" s="117" t="s">
        <v>99</v>
      </c>
      <c r="B26" s="119">
        <f>SQRT((B24-B25)^2+(C24-C25)^2+(D24-D25)^2)</f>
        <v>0</v>
      </c>
      <c r="C26" s="120"/>
      <c r="D26" s="120"/>
      <c r="E26" s="66"/>
      <c r="F26" s="88"/>
      <c r="G26" s="113" t="s">
        <v>79</v>
      </c>
      <c r="H26" s="128"/>
      <c r="I26" s="128"/>
      <c r="J26" s="129"/>
      <c r="K26" s="194"/>
      <c r="L26" s="195"/>
      <c r="M26" s="66"/>
      <c r="N26" s="84"/>
      <c r="O26" s="84"/>
      <c r="P26" s="84"/>
    </row>
    <row r="27" spans="1:16" x14ac:dyDescent="0.35">
      <c r="A27" s="66"/>
      <c r="B27" s="87"/>
      <c r="C27" s="87"/>
      <c r="D27" s="87"/>
      <c r="E27" s="66"/>
      <c r="F27" s="88"/>
      <c r="G27" s="113" t="s">
        <v>77</v>
      </c>
      <c r="H27" s="121"/>
      <c r="I27" s="122" t="s">
        <v>7</v>
      </c>
      <c r="J27" s="130"/>
      <c r="K27" s="194"/>
      <c r="L27" s="195"/>
      <c r="M27" s="66"/>
      <c r="N27" s="66"/>
      <c r="O27" s="66"/>
      <c r="P27" s="66"/>
    </row>
    <row r="28" spans="1:16" x14ac:dyDescent="0.35">
      <c r="E28" s="87"/>
      <c r="F28" s="88"/>
      <c r="G28" s="131"/>
      <c r="H28" s="132"/>
      <c r="I28" s="132" t="s">
        <v>106</v>
      </c>
      <c r="J28" s="132"/>
      <c r="K28" s="194"/>
      <c r="L28" s="195"/>
      <c r="M28" s="84"/>
      <c r="N28" s="84"/>
      <c r="O28" s="84"/>
      <c r="P28" s="84"/>
    </row>
    <row r="29" spans="1:16" ht="15.45" x14ac:dyDescent="0.4">
      <c r="A29" s="169" t="s">
        <v>162</v>
      </c>
      <c r="B29" s="170"/>
      <c r="C29" s="170"/>
      <c r="D29" s="171"/>
      <c r="E29" s="87"/>
      <c r="F29" s="87"/>
      <c r="M29" s="84"/>
      <c r="N29" s="84"/>
      <c r="O29" s="84"/>
      <c r="P29" s="84"/>
    </row>
    <row r="30" spans="1:16" ht="15.45" x14ac:dyDescent="0.4">
      <c r="A30" s="167" t="s">
        <v>155</v>
      </c>
      <c r="B30" s="168" t="s">
        <v>0</v>
      </c>
      <c r="C30" s="168" t="s">
        <v>1</v>
      </c>
      <c r="D30" s="168" t="s">
        <v>2</v>
      </c>
      <c r="E30" s="88"/>
    </row>
    <row r="31" spans="1:16" ht="15.45" x14ac:dyDescent="0.4">
      <c r="A31" s="115" t="s">
        <v>156</v>
      </c>
      <c r="B31" s="111"/>
      <c r="C31" s="111"/>
      <c r="D31" s="111"/>
    </row>
    <row r="32" spans="1:16" ht="15.45" x14ac:dyDescent="0.4">
      <c r="A32" s="115" t="s">
        <v>157</v>
      </c>
      <c r="B32" s="111"/>
      <c r="C32" s="111"/>
      <c r="D32" s="111"/>
    </row>
    <row r="33" spans="1:4" ht="15.45" x14ac:dyDescent="0.4">
      <c r="A33" s="115" t="s">
        <v>158</v>
      </c>
      <c r="B33" s="111"/>
      <c r="C33" s="111"/>
      <c r="D33" s="111"/>
    </row>
    <row r="34" spans="1:4" ht="15.45" x14ac:dyDescent="0.4">
      <c r="A34" s="115" t="s">
        <v>159</v>
      </c>
      <c r="B34" s="111"/>
      <c r="C34" s="111"/>
      <c r="D34" s="111"/>
    </row>
    <row r="35" spans="1:4" ht="15.45" x14ac:dyDescent="0.4">
      <c r="A35" s="115" t="s">
        <v>160</v>
      </c>
      <c r="B35" s="111"/>
      <c r="C35" s="111"/>
      <c r="D35" s="111"/>
    </row>
    <row r="36" spans="1:4" ht="15.45" x14ac:dyDescent="0.4">
      <c r="A36" s="115" t="s">
        <v>161</v>
      </c>
      <c r="B36" s="111"/>
      <c r="C36" s="111"/>
      <c r="D36" s="111"/>
    </row>
  </sheetData>
  <mergeCells count="16">
    <mergeCell ref="K19:K28"/>
    <mergeCell ref="L19:L28"/>
    <mergeCell ref="B2:B4"/>
    <mergeCell ref="H19:J19"/>
    <mergeCell ref="J8:O8"/>
    <mergeCell ref="J6:O6"/>
    <mergeCell ref="J7:O7"/>
    <mergeCell ref="H6:I6"/>
    <mergeCell ref="H8:I8"/>
    <mergeCell ref="G15:L16"/>
    <mergeCell ref="G12:L12"/>
    <mergeCell ref="G17:L18"/>
    <mergeCell ref="A12:D12"/>
    <mergeCell ref="B13:D13"/>
    <mergeCell ref="K13:K14"/>
    <mergeCell ref="L13:L14"/>
  </mergeCells>
  <dataValidations count="2">
    <dataValidation type="list" allowBlank="1" sqref="C7" xr:uid="{CAB7ABEE-60A9-4230-A152-C0397D4E15CC}">
      <formula1>$C$1:$C$3</formula1>
    </dataValidation>
    <dataValidation type="list" allowBlank="1" sqref="B13:D13" xr:uid="{D3DF65A6-B06C-4F1A-9994-66E0A80A85DD}">
      <formula1>$D$1:$D$5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EE73-523C-4A1C-BD76-6A17AC6D2150}">
  <sheetPr codeName="DUMMY_CLEARANCE">
    <pageSetUpPr autoPageBreaks="0" fitToPage="1"/>
  </sheetPr>
  <dimension ref="B1:F15"/>
  <sheetViews>
    <sheetView zoomScale="80" zoomScaleNormal="80" workbookViewId="0">
      <selection activeCell="F21" sqref="F21"/>
    </sheetView>
  </sheetViews>
  <sheetFormatPr defaultColWidth="8.875" defaultRowHeight="15" x14ac:dyDescent="0.35"/>
  <cols>
    <col min="1" max="1" width="2.125" style="1" customWidth="1"/>
    <col min="2" max="2" width="36.4375" style="27" customWidth="1"/>
    <col min="3" max="5" width="8.875" style="1"/>
    <col min="6" max="6" width="13.25" style="1" customWidth="1"/>
    <col min="7" max="16384" width="8.875" style="1"/>
  </cols>
  <sheetData>
    <row r="1" spans="2:6" ht="15.45" thickBot="1" x14ac:dyDescent="0.4"/>
    <row r="2" spans="2:6" ht="51" customHeight="1" thickBot="1" x14ac:dyDescent="0.4">
      <c r="B2" s="223" t="s">
        <v>120</v>
      </c>
      <c r="C2" s="224"/>
      <c r="D2" s="224"/>
      <c r="E2" s="172"/>
    </row>
    <row r="3" spans="2:6" ht="46.3" x14ac:dyDescent="0.4">
      <c r="B3" s="28" t="s">
        <v>29</v>
      </c>
      <c r="C3" s="17" t="s">
        <v>0</v>
      </c>
      <c r="D3" s="17" t="s">
        <v>1</v>
      </c>
      <c r="E3" s="135" t="s">
        <v>2</v>
      </c>
      <c r="F3" s="29" t="s">
        <v>24</v>
      </c>
    </row>
    <row r="4" spans="2:6" x14ac:dyDescent="0.35">
      <c r="B4" s="30" t="s">
        <v>25</v>
      </c>
      <c r="C4" s="31"/>
      <c r="D4" s="31"/>
      <c r="E4" s="31"/>
      <c r="F4" s="32"/>
    </row>
    <row r="5" spans="2:6" x14ac:dyDescent="0.35">
      <c r="B5" s="33" t="s">
        <v>26</v>
      </c>
      <c r="C5" s="34"/>
      <c r="D5" s="34"/>
      <c r="E5" s="34"/>
      <c r="F5" s="35" t="e">
        <f>AVERAGE(D4:D5)</f>
        <v>#DIV/0!</v>
      </c>
    </row>
    <row r="6" spans="2:6" x14ac:dyDescent="0.35">
      <c r="B6" s="30" t="s">
        <v>27</v>
      </c>
      <c r="C6" s="14"/>
      <c r="D6" s="14"/>
      <c r="E6" s="14"/>
      <c r="F6" s="36"/>
    </row>
    <row r="7" spans="2:6" x14ac:dyDescent="0.35">
      <c r="B7" s="33" t="s">
        <v>28</v>
      </c>
      <c r="C7" s="34"/>
      <c r="D7" s="34"/>
      <c r="E7" s="34"/>
      <c r="F7" s="35" t="e">
        <f>AVERAGE(D6:D7)</f>
        <v>#DIV/0!</v>
      </c>
    </row>
    <row r="8" spans="2:6" x14ac:dyDescent="0.35">
      <c r="B8" s="30" t="s">
        <v>30</v>
      </c>
      <c r="C8" s="14"/>
      <c r="D8" s="14"/>
      <c r="E8" s="14"/>
      <c r="F8" s="36"/>
    </row>
    <row r="9" spans="2:6" x14ac:dyDescent="0.35">
      <c r="B9" s="33" t="s">
        <v>31</v>
      </c>
      <c r="C9" s="34"/>
      <c r="D9" s="34"/>
      <c r="E9" s="34"/>
      <c r="F9" s="35" t="e">
        <f>AVERAGE(D8:D9)</f>
        <v>#DIV/0!</v>
      </c>
    </row>
    <row r="11" spans="2:6" ht="46.3" x14ac:dyDescent="0.4">
      <c r="B11" s="37" t="s">
        <v>32</v>
      </c>
      <c r="C11" s="26"/>
      <c r="D11" s="26"/>
      <c r="E11" s="26"/>
      <c r="F11" s="29" t="s">
        <v>24</v>
      </c>
    </row>
    <row r="12" spans="2:6" x14ac:dyDescent="0.35">
      <c r="B12" s="24" t="s">
        <v>33</v>
      </c>
      <c r="C12" s="11"/>
      <c r="D12" s="11"/>
      <c r="E12" s="11"/>
      <c r="F12" s="179">
        <f>D12</f>
        <v>0</v>
      </c>
    </row>
    <row r="13" spans="2:6" x14ac:dyDescent="0.35">
      <c r="B13" s="24" t="s">
        <v>34</v>
      </c>
      <c r="C13" s="11"/>
      <c r="D13" s="11"/>
      <c r="E13" s="11"/>
      <c r="F13" s="179">
        <f>D13</f>
        <v>0</v>
      </c>
    </row>
    <row r="14" spans="2:6" x14ac:dyDescent="0.35">
      <c r="B14" s="30" t="s">
        <v>35</v>
      </c>
      <c r="C14" s="11"/>
      <c r="D14" s="11"/>
      <c r="E14" s="11"/>
      <c r="F14" s="36"/>
    </row>
    <row r="15" spans="2:6" x14ac:dyDescent="0.35">
      <c r="B15" s="33" t="s">
        <v>36</v>
      </c>
      <c r="C15" s="11"/>
      <c r="D15" s="11"/>
      <c r="E15" s="11"/>
      <c r="F15" s="35" t="e">
        <f>AVERAGE(D14:D15)</f>
        <v>#DIV/0!</v>
      </c>
    </row>
  </sheetData>
  <sheetProtection selectLockedCells="1"/>
  <mergeCells count="1">
    <mergeCell ref="B2:D2"/>
  </mergeCells>
  <pageMargins left="0.75" right="0.75" top="1" bottom="1" header="0.5" footer="0.5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pFinalHPoint">
    <pageSetUpPr autoPageBreaks="0" fitToPage="1"/>
  </sheetPr>
  <dimension ref="B1:W88"/>
  <sheetViews>
    <sheetView showGridLines="0" topLeftCell="B1" zoomScale="70" zoomScaleNormal="70" workbookViewId="0">
      <selection activeCell="U3" sqref="U3"/>
    </sheetView>
  </sheetViews>
  <sheetFormatPr defaultColWidth="8.875" defaultRowHeight="15" x14ac:dyDescent="0.35"/>
  <cols>
    <col min="1" max="1" width="2.3125" style="1" customWidth="1"/>
    <col min="2" max="2" width="34.4375" style="1" customWidth="1"/>
    <col min="3" max="3" width="11.875" style="1" customWidth="1"/>
    <col min="4" max="6" width="7.875" style="1" customWidth="1"/>
    <col min="7" max="7" width="7.25" style="1" customWidth="1"/>
    <col min="8" max="10" width="8.875" style="1"/>
    <col min="11" max="11" width="11.4375" style="1" customWidth="1"/>
    <col min="12" max="13" width="8.875" style="1"/>
    <col min="14" max="14" width="11.25" style="1" customWidth="1"/>
    <col min="15" max="15" width="16" style="1" customWidth="1"/>
    <col min="16" max="19" width="8.875" style="1"/>
    <col min="20" max="20" width="16.3125" style="1" customWidth="1"/>
    <col min="21" max="16384" width="8.875" style="1"/>
  </cols>
  <sheetData>
    <row r="1" spans="2:23" ht="15.45" x14ac:dyDescent="0.4">
      <c r="D1" s="228" t="s">
        <v>68</v>
      </c>
      <c r="E1" s="228"/>
      <c r="F1" s="228"/>
      <c r="H1" s="228" t="s">
        <v>42</v>
      </c>
      <c r="I1" s="228"/>
      <c r="J1" s="228"/>
      <c r="L1" s="225" t="s">
        <v>109</v>
      </c>
      <c r="M1" s="226"/>
      <c r="N1" s="227"/>
      <c r="P1" s="225" t="s">
        <v>37</v>
      </c>
      <c r="Q1" s="226"/>
      <c r="R1" s="227"/>
      <c r="T1" s="174"/>
      <c r="U1" s="225" t="s">
        <v>169</v>
      </c>
      <c r="V1" s="226"/>
      <c r="W1" s="227"/>
    </row>
    <row r="2" spans="2:23" ht="15.45" x14ac:dyDescent="0.4">
      <c r="B2" s="73" t="s">
        <v>3</v>
      </c>
      <c r="C2" s="7"/>
      <c r="D2" s="8" t="s">
        <v>0</v>
      </c>
      <c r="E2" s="8" t="s">
        <v>1</v>
      </c>
      <c r="F2" s="6" t="s">
        <v>2</v>
      </c>
      <c r="H2" s="17" t="s">
        <v>0</v>
      </c>
      <c r="I2" s="17" t="s">
        <v>1</v>
      </c>
      <c r="J2" s="18" t="s">
        <v>2</v>
      </c>
      <c r="L2" s="17" t="s">
        <v>0</v>
      </c>
      <c r="M2" s="17" t="s">
        <v>1</v>
      </c>
      <c r="N2" s="18" t="s">
        <v>2</v>
      </c>
      <c r="P2" s="17" t="s">
        <v>0</v>
      </c>
      <c r="Q2" s="17" t="s">
        <v>1</v>
      </c>
      <c r="R2" s="18" t="s">
        <v>2</v>
      </c>
      <c r="T2" s="175"/>
      <c r="U2" s="17" t="s">
        <v>0</v>
      </c>
      <c r="V2" s="17" t="s">
        <v>1</v>
      </c>
      <c r="W2" s="18" t="s">
        <v>2</v>
      </c>
    </row>
    <row r="3" spans="2:23" ht="53.05" customHeight="1" x14ac:dyDescent="0.4">
      <c r="B3" s="2"/>
      <c r="C3" s="2" t="s">
        <v>9</v>
      </c>
      <c r="D3" s="6"/>
      <c r="E3" s="8"/>
      <c r="F3" s="6"/>
      <c r="H3" s="10"/>
      <c r="I3" s="11"/>
      <c r="J3" s="11"/>
      <c r="K3" s="44" t="s">
        <v>51</v>
      </c>
      <c r="L3" s="67"/>
      <c r="M3" s="68"/>
      <c r="N3" s="67"/>
      <c r="O3" s="133"/>
      <c r="P3" s="10"/>
      <c r="Q3" s="11"/>
      <c r="R3" s="11"/>
      <c r="S3" s="66"/>
      <c r="T3" s="178" t="s">
        <v>56</v>
      </c>
      <c r="U3" s="176">
        <f>MAX('Additional Occupant Measurement'!H3:H1048576)</f>
        <v>0</v>
      </c>
      <c r="V3" s="45"/>
      <c r="W3" s="45"/>
    </row>
    <row r="4" spans="2:23" ht="60" x14ac:dyDescent="0.35">
      <c r="B4" s="9"/>
      <c r="C4" s="2" t="s">
        <v>4</v>
      </c>
      <c r="D4" s="10"/>
      <c r="E4" s="11"/>
      <c r="F4" s="11"/>
      <c r="G4" s="3"/>
      <c r="H4" s="10"/>
      <c r="I4" s="11"/>
      <c r="J4" s="11"/>
      <c r="K4" s="133" t="s">
        <v>135</v>
      </c>
      <c r="L4" s="10"/>
      <c r="M4" s="11"/>
      <c r="N4" s="11"/>
      <c r="P4" s="10"/>
      <c r="Q4" s="11"/>
      <c r="R4" s="11"/>
      <c r="T4" s="178" t="s">
        <v>118</v>
      </c>
      <c r="U4" s="177">
        <f>U3+50</f>
        <v>50</v>
      </c>
      <c r="V4" s="45"/>
      <c r="W4" s="45"/>
    </row>
    <row r="5" spans="2:23" ht="18" customHeight="1" x14ac:dyDescent="0.35">
      <c r="B5" s="9"/>
      <c r="C5" s="2" t="s">
        <v>65</v>
      </c>
      <c r="D5" s="13"/>
      <c r="E5" s="14"/>
      <c r="F5" s="14"/>
      <c r="H5" s="10"/>
      <c r="I5" s="11"/>
      <c r="J5" s="11"/>
      <c r="L5" s="10"/>
      <c r="M5" s="11"/>
      <c r="N5" s="11"/>
      <c r="P5" s="10"/>
      <c r="Q5" s="11"/>
      <c r="R5" s="11"/>
    </row>
    <row r="6" spans="2:23" ht="18" customHeight="1" x14ac:dyDescent="0.35">
      <c r="B6" s="12"/>
      <c r="C6" s="25" t="s">
        <v>10</v>
      </c>
      <c r="D6" s="13"/>
      <c r="E6" s="14"/>
      <c r="F6" s="14"/>
      <c r="H6" s="10"/>
      <c r="I6" s="11"/>
      <c r="J6" s="11"/>
      <c r="L6" s="10"/>
      <c r="M6" s="11"/>
      <c r="N6" s="11"/>
      <c r="P6" s="10"/>
      <c r="Q6" s="11"/>
      <c r="R6" s="11"/>
    </row>
    <row r="7" spans="2:23" x14ac:dyDescent="0.35">
      <c r="B7" s="12"/>
      <c r="C7" s="39" t="s">
        <v>70</v>
      </c>
      <c r="D7" s="13"/>
      <c r="E7" s="14"/>
      <c r="F7" s="14"/>
      <c r="H7" s="10"/>
      <c r="I7" s="11"/>
      <c r="J7" s="11"/>
      <c r="L7" s="10"/>
      <c r="M7" s="11"/>
      <c r="N7" s="11"/>
      <c r="P7" s="10"/>
      <c r="Q7" s="11"/>
      <c r="R7" s="11"/>
    </row>
    <row r="8" spans="2:23" x14ac:dyDescent="0.35">
      <c r="B8" s="12"/>
      <c r="C8" s="39" t="s">
        <v>71</v>
      </c>
      <c r="D8" s="13"/>
      <c r="E8" s="14"/>
      <c r="F8" s="14"/>
      <c r="H8" s="10"/>
      <c r="I8" s="11"/>
      <c r="J8" s="11"/>
      <c r="L8" s="10"/>
      <c r="M8" s="11"/>
      <c r="N8" s="11"/>
      <c r="P8" s="10"/>
      <c r="Q8" s="11"/>
      <c r="R8" s="11"/>
    </row>
    <row r="9" spans="2:23" x14ac:dyDescent="0.35">
      <c r="B9" s="12"/>
      <c r="C9" s="39" t="s">
        <v>66</v>
      </c>
      <c r="D9" s="13"/>
      <c r="E9" s="14"/>
      <c r="F9" s="14"/>
      <c r="H9" s="10"/>
      <c r="I9" s="11"/>
      <c r="J9" s="11"/>
      <c r="L9" s="10"/>
      <c r="M9" s="11"/>
      <c r="N9" s="11"/>
      <c r="P9" s="10"/>
      <c r="Q9" s="11"/>
      <c r="R9" s="11"/>
    </row>
    <row r="10" spans="2:23" x14ac:dyDescent="0.35">
      <c r="B10" s="12"/>
      <c r="C10" s="25" t="s">
        <v>67</v>
      </c>
      <c r="D10" s="13"/>
      <c r="E10" s="14"/>
      <c r="F10" s="14"/>
      <c r="H10" s="10"/>
      <c r="I10" s="11"/>
      <c r="J10" s="11"/>
      <c r="L10" s="10"/>
      <c r="M10" s="11"/>
      <c r="N10" s="11"/>
      <c r="P10" s="10"/>
      <c r="Q10" s="11"/>
      <c r="R10" s="11"/>
    </row>
    <row r="11" spans="2:23" x14ac:dyDescent="0.35">
      <c r="B11" s="38"/>
      <c r="C11" s="136" t="s">
        <v>121</v>
      </c>
      <c r="D11" s="137" t="e">
        <f>AVERAGE(F9:F10)-F8</f>
        <v>#DIV/0!</v>
      </c>
      <c r="E11" s="139" t="s">
        <v>21</v>
      </c>
      <c r="F11" s="139"/>
      <c r="H11" s="10"/>
      <c r="I11" s="11"/>
      <c r="J11" s="11"/>
      <c r="L11" s="10"/>
      <c r="M11" s="11"/>
      <c r="N11" s="11"/>
      <c r="P11" s="10"/>
      <c r="Q11" s="11"/>
      <c r="R11" s="11"/>
    </row>
    <row r="12" spans="2:23" x14ac:dyDescent="0.35">
      <c r="B12" s="15"/>
      <c r="C12" s="16" t="s">
        <v>6</v>
      </c>
      <c r="D12" s="138" t="str">
        <f>IF(F5="","",DEGREES(ATAN(-(D4-D5)/(F5-F4))))</f>
        <v/>
      </c>
      <c r="E12" s="140" t="s">
        <v>122</v>
      </c>
      <c r="F12" s="141"/>
      <c r="H12" s="10"/>
      <c r="I12" s="11"/>
      <c r="J12" s="11"/>
      <c r="L12" s="10"/>
      <c r="M12" s="11"/>
      <c r="N12" s="11"/>
      <c r="P12" s="10"/>
      <c r="Q12" s="11"/>
      <c r="R12" s="11"/>
    </row>
    <row r="13" spans="2:23" x14ac:dyDescent="0.35">
      <c r="H13" s="10"/>
      <c r="I13" s="11"/>
      <c r="J13" s="11"/>
      <c r="L13" s="10"/>
      <c r="M13" s="11"/>
      <c r="N13" s="11"/>
      <c r="P13" s="10"/>
      <c r="Q13" s="11"/>
      <c r="R13" s="11"/>
    </row>
    <row r="14" spans="2:23" x14ac:dyDescent="0.35">
      <c r="H14" s="10"/>
      <c r="I14" s="11"/>
      <c r="J14" s="11"/>
      <c r="L14" s="10"/>
      <c r="M14" s="11"/>
      <c r="N14" s="11"/>
      <c r="P14" s="10"/>
      <c r="Q14" s="11"/>
      <c r="R14" s="11"/>
    </row>
    <row r="15" spans="2:23" ht="15.45" x14ac:dyDescent="0.4">
      <c r="B15" s="73" t="s">
        <v>8</v>
      </c>
      <c r="C15" s="7"/>
      <c r="D15" s="8"/>
      <c r="E15" s="8"/>
      <c r="F15" s="6"/>
      <c r="H15" s="10"/>
      <c r="I15" s="11"/>
      <c r="J15" s="11"/>
      <c r="L15" s="10"/>
      <c r="M15" s="11"/>
      <c r="N15" s="11"/>
      <c r="P15" s="10"/>
      <c r="Q15" s="11"/>
      <c r="R15" s="11"/>
    </row>
    <row r="16" spans="2:23" x14ac:dyDescent="0.35">
      <c r="B16" s="9"/>
      <c r="C16" s="2" t="s">
        <v>38</v>
      </c>
      <c r="D16" s="10"/>
      <c r="E16" s="11"/>
      <c r="F16" s="11"/>
      <c r="H16" s="10"/>
      <c r="I16" s="11"/>
      <c r="J16" s="11"/>
      <c r="L16" s="10"/>
      <c r="M16" s="11"/>
      <c r="N16" s="11"/>
      <c r="P16" s="10"/>
      <c r="Q16" s="11"/>
      <c r="R16" s="11"/>
    </row>
    <row r="17" spans="2:18" x14ac:dyDescent="0.35">
      <c r="B17" s="9"/>
      <c r="C17" s="2" t="s">
        <v>39</v>
      </c>
      <c r="D17" s="10"/>
      <c r="E17" s="11"/>
      <c r="F17" s="11"/>
      <c r="H17" s="10"/>
      <c r="I17" s="11"/>
      <c r="J17" s="11"/>
      <c r="L17" s="10"/>
      <c r="M17" s="11"/>
      <c r="N17" s="11"/>
      <c r="P17" s="10"/>
      <c r="Q17" s="11"/>
      <c r="R17" s="11"/>
    </row>
    <row r="18" spans="2:18" x14ac:dyDescent="0.35">
      <c r="B18" s="9"/>
      <c r="C18" s="2" t="s">
        <v>40</v>
      </c>
      <c r="D18" s="10"/>
      <c r="E18" s="11"/>
      <c r="F18" s="11"/>
      <c r="H18" s="10"/>
      <c r="I18" s="11"/>
      <c r="J18" s="11"/>
      <c r="L18" s="10"/>
      <c r="M18" s="11"/>
      <c r="N18" s="11"/>
      <c r="P18" s="10"/>
      <c r="Q18" s="11"/>
      <c r="R18" s="11"/>
    </row>
    <row r="19" spans="2:18" x14ac:dyDescent="0.35">
      <c r="B19" s="9"/>
      <c r="C19" s="2" t="s">
        <v>41</v>
      </c>
      <c r="D19" s="10"/>
      <c r="E19" s="11"/>
      <c r="F19" s="11"/>
      <c r="H19" s="10"/>
      <c r="I19" s="11"/>
      <c r="J19" s="11"/>
      <c r="L19" s="10"/>
      <c r="M19" s="11"/>
      <c r="N19" s="11"/>
      <c r="P19" s="10"/>
      <c r="Q19" s="11"/>
      <c r="R19" s="11"/>
    </row>
    <row r="20" spans="2:18" ht="15.45" x14ac:dyDescent="0.4">
      <c r="B20" s="9"/>
      <c r="C20" s="2" t="s">
        <v>23</v>
      </c>
      <c r="D20" s="10"/>
      <c r="E20" s="11"/>
      <c r="F20" s="11"/>
      <c r="G20" s="20"/>
      <c r="H20" s="10"/>
      <c r="I20" s="11"/>
      <c r="J20" s="11"/>
      <c r="L20" s="10"/>
      <c r="M20" s="11"/>
      <c r="N20" s="11"/>
    </row>
    <row r="21" spans="2:18" ht="15.45" x14ac:dyDescent="0.4">
      <c r="B21" s="9"/>
      <c r="C21" s="2" t="s">
        <v>22</v>
      </c>
      <c r="D21" s="10"/>
      <c r="E21" s="11"/>
      <c r="F21" s="11"/>
      <c r="G21" s="20"/>
      <c r="H21" s="10"/>
      <c r="I21" s="11"/>
      <c r="J21" s="11"/>
      <c r="L21" s="10"/>
      <c r="M21" s="11"/>
      <c r="N21" s="11"/>
    </row>
    <row r="22" spans="2:18" ht="15.45" x14ac:dyDescent="0.4">
      <c r="B22" s="9"/>
      <c r="C22" s="2" t="s">
        <v>194</v>
      </c>
      <c r="D22" s="10"/>
      <c r="E22" s="11"/>
      <c r="F22" s="11"/>
      <c r="G22" s="20"/>
      <c r="H22" s="10"/>
      <c r="I22" s="11"/>
      <c r="J22" s="11"/>
      <c r="L22" s="10"/>
      <c r="M22" s="11"/>
      <c r="N22" s="11"/>
    </row>
    <row r="23" spans="2:18" ht="15.45" x14ac:dyDescent="0.4">
      <c r="B23" s="9"/>
      <c r="C23" s="2" t="s">
        <v>195</v>
      </c>
      <c r="D23" s="10"/>
      <c r="E23" s="11"/>
      <c r="F23" s="11"/>
      <c r="G23" s="20"/>
      <c r="H23" s="10"/>
      <c r="I23" s="11"/>
      <c r="J23" s="11"/>
      <c r="L23" s="10"/>
      <c r="M23" s="11"/>
      <c r="N23" s="11"/>
    </row>
    <row r="24" spans="2:18" ht="15.45" x14ac:dyDescent="0.4">
      <c r="B24" s="9"/>
      <c r="C24" s="2" t="s">
        <v>196</v>
      </c>
      <c r="D24" s="10"/>
      <c r="E24" s="11"/>
      <c r="F24" s="11"/>
      <c r="G24" s="20"/>
      <c r="H24" s="10"/>
      <c r="I24" s="11"/>
      <c r="J24" s="11"/>
      <c r="L24" s="10"/>
      <c r="M24" s="11"/>
      <c r="N24" s="11"/>
    </row>
    <row r="25" spans="2:18" ht="15.45" x14ac:dyDescent="0.4">
      <c r="G25" s="20"/>
      <c r="H25" s="10"/>
      <c r="I25" s="11"/>
      <c r="J25" s="11"/>
      <c r="L25" s="10"/>
      <c r="M25" s="11"/>
      <c r="N25" s="11"/>
    </row>
    <row r="26" spans="2:18" ht="15.45" x14ac:dyDescent="0.4">
      <c r="B26" s="61"/>
      <c r="C26" s="62"/>
      <c r="D26" s="63"/>
      <c r="E26" s="63"/>
      <c r="F26" s="63"/>
      <c r="G26" s="20"/>
      <c r="H26" s="10"/>
      <c r="I26" s="11"/>
      <c r="J26" s="11"/>
      <c r="L26" s="10"/>
      <c r="M26" s="11"/>
      <c r="N26" s="11"/>
    </row>
    <row r="27" spans="2:18" ht="15.45" x14ac:dyDescent="0.4">
      <c r="B27" s="64"/>
      <c r="C27" s="64"/>
      <c r="D27" s="60"/>
      <c r="E27" s="60"/>
      <c r="F27" s="60"/>
      <c r="G27" s="20"/>
      <c r="H27" s="10"/>
      <c r="I27" s="11"/>
      <c r="J27" s="11"/>
      <c r="L27" s="10"/>
      <c r="M27" s="11"/>
      <c r="N27" s="11"/>
    </row>
    <row r="28" spans="2:18" ht="15.45" x14ac:dyDescent="0.4">
      <c r="B28" s="65"/>
      <c r="C28" s="65"/>
      <c r="D28" s="60"/>
      <c r="E28" s="60"/>
      <c r="F28" s="60"/>
      <c r="G28" s="20"/>
      <c r="H28" s="10"/>
      <c r="I28" s="11"/>
      <c r="J28" s="11"/>
      <c r="L28" s="10"/>
      <c r="M28" s="11"/>
      <c r="N28" s="11"/>
    </row>
    <row r="29" spans="2:18" ht="15.45" x14ac:dyDescent="0.4">
      <c r="B29" s="19"/>
      <c r="G29" s="20"/>
      <c r="H29" s="10"/>
      <c r="I29" s="11"/>
      <c r="J29" s="11"/>
      <c r="L29" s="10"/>
      <c r="M29" s="11"/>
      <c r="N29" s="11"/>
    </row>
    <row r="30" spans="2:18" ht="15.45" x14ac:dyDescent="0.4">
      <c r="B30" s="56"/>
      <c r="C30"/>
      <c r="D30" s="57"/>
      <c r="E30" s="57"/>
      <c r="F30" s="57"/>
      <c r="H30" s="10"/>
      <c r="I30" s="11"/>
      <c r="J30" s="11"/>
      <c r="L30" s="10"/>
      <c r="M30" s="11"/>
      <c r="N30" s="11"/>
    </row>
    <row r="31" spans="2:18" x14ac:dyDescent="0.35">
      <c r="B31" s="58"/>
      <c r="C31" s="59"/>
      <c r="D31" s="60"/>
      <c r="E31" s="60"/>
      <c r="F31" s="60"/>
      <c r="H31" s="10"/>
      <c r="I31" s="11"/>
      <c r="J31" s="11"/>
      <c r="L31" s="10"/>
      <c r="M31" s="11"/>
      <c r="N31" s="11"/>
    </row>
    <row r="32" spans="2:18" x14ac:dyDescent="0.35">
      <c r="H32" s="10"/>
      <c r="I32" s="11"/>
      <c r="J32" s="11"/>
      <c r="L32" s="10"/>
      <c r="M32" s="11"/>
      <c r="N32" s="11"/>
    </row>
    <row r="33" spans="8:15" x14ac:dyDescent="0.35">
      <c r="H33" s="10"/>
      <c r="I33" s="11"/>
      <c r="J33" s="11"/>
      <c r="L33" s="10"/>
      <c r="M33" s="11"/>
      <c r="N33" s="11"/>
    </row>
    <row r="34" spans="8:15" x14ac:dyDescent="0.35">
      <c r="L34" s="10"/>
      <c r="M34" s="11"/>
      <c r="N34" s="11"/>
    </row>
    <row r="35" spans="8:15" x14ac:dyDescent="0.35">
      <c r="L35" s="10"/>
      <c r="M35" s="11"/>
      <c r="N35" s="11"/>
    </row>
    <row r="36" spans="8:15" x14ac:dyDescent="0.35">
      <c r="L36" s="10"/>
      <c r="M36" s="11"/>
      <c r="N36" s="11"/>
    </row>
    <row r="37" spans="8:15" x14ac:dyDescent="0.35">
      <c r="L37" s="10"/>
      <c r="M37" s="11"/>
      <c r="N37" s="11"/>
    </row>
    <row r="38" spans="8:15" x14ac:dyDescent="0.35">
      <c r="L38" s="10"/>
      <c r="M38" s="11"/>
      <c r="N38" s="11"/>
    </row>
    <row r="39" spans="8:15" x14ac:dyDescent="0.35">
      <c r="L39" s="10"/>
      <c r="M39" s="11"/>
      <c r="N39" s="11"/>
    </row>
    <row r="40" spans="8:15" x14ac:dyDescent="0.35">
      <c r="L40" s="10"/>
      <c r="M40" s="11"/>
      <c r="N40" s="11"/>
    </row>
    <row r="41" spans="8:15" x14ac:dyDescent="0.35">
      <c r="L41" s="10"/>
      <c r="M41" s="11"/>
      <c r="N41" s="11"/>
    </row>
    <row r="42" spans="8:15" x14ac:dyDescent="0.35">
      <c r="L42" s="10"/>
      <c r="M42" s="11"/>
      <c r="N42" s="11"/>
    </row>
    <row r="43" spans="8:15" x14ac:dyDescent="0.35">
      <c r="L43" s="10"/>
      <c r="M43" s="11"/>
      <c r="N43" s="11"/>
    </row>
    <row r="44" spans="8:15" x14ac:dyDescent="0.35">
      <c r="L44" s="10"/>
      <c r="M44" s="11"/>
      <c r="N44" s="11"/>
    </row>
    <row r="45" spans="8:15" x14ac:dyDescent="0.35">
      <c r="L45" s="10"/>
      <c r="M45" s="11"/>
      <c r="N45" s="11"/>
    </row>
    <row r="46" spans="8:15" x14ac:dyDescent="0.35">
      <c r="L46" s="10"/>
      <c r="M46" s="11"/>
      <c r="N46" s="11"/>
    </row>
    <row r="47" spans="8:15" x14ac:dyDescent="0.35">
      <c r="K47" s="4"/>
      <c r="L47" s="10"/>
      <c r="M47" s="11"/>
      <c r="N47" s="11"/>
    </row>
    <row r="48" spans="8:15" x14ac:dyDescent="0.35">
      <c r="I48" s="4"/>
      <c r="J48" s="4"/>
      <c r="K48" s="5"/>
      <c r="L48" s="10"/>
      <c r="M48" s="11"/>
      <c r="N48" s="11"/>
      <c r="O48" s="4"/>
    </row>
    <row r="49" spans="9:15" x14ac:dyDescent="0.35">
      <c r="I49" s="5"/>
      <c r="J49" s="5"/>
      <c r="K49" s="5"/>
      <c r="L49" s="10"/>
      <c r="M49" s="11"/>
      <c r="N49" s="11"/>
      <c r="O49" s="5"/>
    </row>
    <row r="50" spans="9:15" x14ac:dyDescent="0.35">
      <c r="I50" s="5"/>
      <c r="J50" s="5"/>
      <c r="K50" s="5"/>
      <c r="L50" s="10"/>
      <c r="M50" s="11"/>
      <c r="N50" s="11"/>
      <c r="O50" s="5"/>
    </row>
    <row r="51" spans="9:15" x14ac:dyDescent="0.35">
      <c r="I51" s="5"/>
      <c r="J51" s="5"/>
      <c r="K51" s="5"/>
      <c r="L51" s="10"/>
      <c r="M51" s="11"/>
      <c r="N51" s="11"/>
      <c r="O51" s="5"/>
    </row>
    <row r="52" spans="9:15" x14ac:dyDescent="0.35">
      <c r="I52" s="5"/>
      <c r="J52" s="5"/>
      <c r="K52" s="5"/>
      <c r="L52" s="10"/>
      <c r="M52" s="11"/>
      <c r="N52" s="11"/>
      <c r="O52" s="5"/>
    </row>
    <row r="53" spans="9:15" x14ac:dyDescent="0.35">
      <c r="I53" s="5"/>
      <c r="J53" s="5"/>
      <c r="K53" s="5"/>
      <c r="L53" s="10"/>
      <c r="M53" s="11"/>
      <c r="N53" s="11"/>
      <c r="O53" s="5"/>
    </row>
    <row r="54" spans="9:15" x14ac:dyDescent="0.35">
      <c r="I54" s="5"/>
      <c r="J54" s="5"/>
      <c r="K54" s="5"/>
      <c r="L54" s="10"/>
      <c r="M54" s="11"/>
      <c r="N54" s="11"/>
      <c r="O54" s="5"/>
    </row>
    <row r="55" spans="9:15" x14ac:dyDescent="0.35">
      <c r="I55" s="5"/>
      <c r="J55" s="5"/>
      <c r="K55" s="5"/>
      <c r="L55" s="10"/>
      <c r="M55" s="11"/>
      <c r="N55" s="11"/>
      <c r="O55" s="5"/>
    </row>
    <row r="56" spans="9:15" x14ac:dyDescent="0.35">
      <c r="I56" s="5"/>
      <c r="J56" s="5"/>
      <c r="K56" s="5"/>
      <c r="L56" s="10"/>
      <c r="M56" s="11"/>
      <c r="N56" s="11"/>
      <c r="O56" s="5"/>
    </row>
    <row r="57" spans="9:15" x14ac:dyDescent="0.35">
      <c r="I57" s="5"/>
      <c r="J57" s="5"/>
      <c r="K57" s="5"/>
      <c r="L57" s="10"/>
      <c r="M57" s="11"/>
      <c r="N57" s="11"/>
      <c r="O57" s="5"/>
    </row>
    <row r="58" spans="9:15" x14ac:dyDescent="0.35">
      <c r="I58" s="5"/>
      <c r="J58" s="5"/>
      <c r="K58" s="5"/>
      <c r="L58" s="10"/>
      <c r="M58" s="11"/>
      <c r="N58" s="11"/>
      <c r="O58" s="5"/>
    </row>
    <row r="59" spans="9:15" x14ac:dyDescent="0.35">
      <c r="I59" s="5"/>
      <c r="J59" s="5"/>
      <c r="K59" s="5"/>
      <c r="L59" s="10"/>
      <c r="M59" s="11"/>
      <c r="N59" s="11"/>
      <c r="O59" s="5"/>
    </row>
    <row r="60" spans="9:15" x14ac:dyDescent="0.35">
      <c r="I60" s="5"/>
      <c r="J60" s="5"/>
      <c r="K60" s="5"/>
      <c r="L60" s="10"/>
      <c r="M60" s="11"/>
      <c r="N60" s="11"/>
      <c r="O60" s="5"/>
    </row>
    <row r="61" spans="9:15" x14ac:dyDescent="0.35">
      <c r="I61" s="5"/>
      <c r="J61" s="5"/>
      <c r="K61" s="5"/>
      <c r="L61" s="10"/>
      <c r="M61" s="11"/>
      <c r="N61" s="11"/>
      <c r="O61" s="5"/>
    </row>
    <row r="62" spans="9:15" x14ac:dyDescent="0.35">
      <c r="I62" s="5"/>
      <c r="J62" s="5"/>
      <c r="K62" s="5"/>
      <c r="L62" s="10"/>
      <c r="M62" s="11"/>
      <c r="N62" s="11"/>
      <c r="O62" s="5"/>
    </row>
    <row r="63" spans="9:15" x14ac:dyDescent="0.35">
      <c r="I63" s="5"/>
      <c r="J63" s="5"/>
      <c r="K63" s="5"/>
      <c r="L63" s="10"/>
      <c r="M63" s="11"/>
      <c r="N63" s="11"/>
      <c r="O63" s="5"/>
    </row>
    <row r="64" spans="9:15" x14ac:dyDescent="0.35">
      <c r="I64" s="5"/>
      <c r="J64" s="5"/>
      <c r="K64" s="5"/>
      <c r="L64" s="10"/>
      <c r="M64" s="11"/>
      <c r="N64" s="11"/>
      <c r="O64" s="5"/>
    </row>
    <row r="65" spans="9:15" x14ac:dyDescent="0.35">
      <c r="I65" s="5"/>
      <c r="J65" s="5"/>
      <c r="K65" s="5"/>
      <c r="L65" s="10"/>
      <c r="M65" s="11"/>
      <c r="N65" s="11"/>
      <c r="O65" s="5"/>
    </row>
    <row r="66" spans="9:15" x14ac:dyDescent="0.35">
      <c r="I66" s="5"/>
      <c r="J66" s="5"/>
      <c r="K66" s="5"/>
      <c r="L66" s="10"/>
      <c r="M66" s="11"/>
      <c r="N66" s="11"/>
      <c r="O66" s="5"/>
    </row>
    <row r="67" spans="9:15" x14ac:dyDescent="0.35">
      <c r="I67" s="5"/>
      <c r="J67" s="5"/>
      <c r="K67" s="5"/>
      <c r="O67" s="5"/>
    </row>
    <row r="68" spans="9:15" x14ac:dyDescent="0.35">
      <c r="I68" s="5"/>
      <c r="J68" s="5"/>
      <c r="K68" s="5"/>
      <c r="O68" s="5"/>
    </row>
    <row r="69" spans="9:15" x14ac:dyDescent="0.35">
      <c r="I69" s="5"/>
      <c r="J69" s="5"/>
      <c r="K69" s="5"/>
      <c r="O69" s="5"/>
    </row>
    <row r="70" spans="9:15" x14ac:dyDescent="0.35">
      <c r="I70" s="5"/>
      <c r="J70" s="5"/>
      <c r="K70" s="5"/>
      <c r="O70" s="5"/>
    </row>
    <row r="71" spans="9:15" x14ac:dyDescent="0.35">
      <c r="I71" s="5"/>
      <c r="J71" s="5"/>
      <c r="K71" s="5"/>
      <c r="O71" s="5"/>
    </row>
    <row r="72" spans="9:15" x14ac:dyDescent="0.35">
      <c r="I72" s="5"/>
      <c r="J72" s="5"/>
      <c r="K72" s="5"/>
      <c r="O72" s="5"/>
    </row>
    <row r="73" spans="9:15" x14ac:dyDescent="0.35">
      <c r="I73" s="5"/>
      <c r="J73" s="5"/>
      <c r="K73" s="5"/>
      <c r="O73" s="5"/>
    </row>
    <row r="74" spans="9:15" x14ac:dyDescent="0.35">
      <c r="I74" s="5"/>
      <c r="J74" s="5"/>
      <c r="K74" s="5"/>
      <c r="O74" s="5"/>
    </row>
    <row r="75" spans="9:15" x14ac:dyDescent="0.35">
      <c r="I75" s="5"/>
      <c r="J75" s="5"/>
      <c r="K75" s="5"/>
      <c r="O75" s="5"/>
    </row>
    <row r="76" spans="9:15" x14ac:dyDescent="0.35">
      <c r="I76" s="5"/>
      <c r="J76" s="5"/>
      <c r="K76" s="5"/>
      <c r="O76" s="5"/>
    </row>
    <row r="77" spans="9:15" x14ac:dyDescent="0.35">
      <c r="I77" s="5"/>
      <c r="J77" s="5"/>
      <c r="K77" s="5"/>
      <c r="O77" s="5"/>
    </row>
    <row r="78" spans="9:15" x14ac:dyDescent="0.35">
      <c r="I78" s="5"/>
      <c r="J78" s="5"/>
      <c r="K78" s="5"/>
      <c r="O78" s="5"/>
    </row>
    <row r="79" spans="9:15" x14ac:dyDescent="0.35">
      <c r="I79" s="5"/>
      <c r="J79" s="5"/>
      <c r="K79" s="5"/>
      <c r="O79" s="5"/>
    </row>
    <row r="80" spans="9:15" x14ac:dyDescent="0.35">
      <c r="I80" s="5"/>
      <c r="J80" s="5"/>
      <c r="K80" s="5"/>
      <c r="O80" s="5"/>
    </row>
    <row r="81" spans="9:15" x14ac:dyDescent="0.35">
      <c r="I81" s="5"/>
      <c r="J81" s="5"/>
      <c r="K81" s="5"/>
      <c r="O81" s="5"/>
    </row>
    <row r="82" spans="9:15" x14ac:dyDescent="0.35">
      <c r="I82" s="5"/>
      <c r="J82" s="5"/>
      <c r="K82" s="5"/>
      <c r="O82" s="5"/>
    </row>
    <row r="83" spans="9:15" x14ac:dyDescent="0.35">
      <c r="I83" s="5"/>
      <c r="J83" s="5"/>
      <c r="K83" s="5"/>
      <c r="O83" s="5"/>
    </row>
    <row r="84" spans="9:15" x14ac:dyDescent="0.35">
      <c r="I84" s="5"/>
      <c r="J84" s="5"/>
      <c r="K84" s="5"/>
      <c r="O84" s="5"/>
    </row>
    <row r="85" spans="9:15" x14ac:dyDescent="0.35">
      <c r="I85" s="5"/>
      <c r="J85" s="5"/>
      <c r="K85" s="5"/>
      <c r="O85" s="5"/>
    </row>
    <row r="86" spans="9:15" x14ac:dyDescent="0.35">
      <c r="I86" s="5"/>
      <c r="J86" s="5"/>
      <c r="K86" s="5"/>
      <c r="O86" s="5"/>
    </row>
    <row r="87" spans="9:15" x14ac:dyDescent="0.35">
      <c r="I87" s="5"/>
      <c r="J87" s="5"/>
      <c r="K87" s="5"/>
      <c r="O87" s="5"/>
    </row>
    <row r="88" spans="9:15" x14ac:dyDescent="0.35">
      <c r="I88" s="5"/>
      <c r="J88" s="5"/>
      <c r="O88" s="5"/>
    </row>
  </sheetData>
  <sheetProtection selectLockedCells="1"/>
  <mergeCells count="5">
    <mergeCell ref="U1:W1"/>
    <mergeCell ref="D1:F1"/>
    <mergeCell ref="L1:N1"/>
    <mergeCell ref="P1:R1"/>
    <mergeCell ref="H1:J1"/>
  </mergeCells>
  <pageMargins left="0.75" right="0.75" top="1" bottom="1" header="0.5" footer="0.5"/>
  <pageSetup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pClearance"/>
  <dimension ref="B2:J40"/>
  <sheetViews>
    <sheetView showGridLines="0" zoomScale="112" zoomScaleNormal="112" workbookViewId="0">
      <selection activeCell="B24" sqref="B24"/>
    </sheetView>
  </sheetViews>
  <sheetFormatPr defaultRowHeight="15" x14ac:dyDescent="0.35"/>
  <cols>
    <col min="1" max="1" width="2.125" customWidth="1"/>
    <col min="2" max="2" width="38.75" bestFit="1" customWidth="1"/>
    <col min="3" max="3" width="6.875" customWidth="1"/>
    <col min="4" max="4" width="11.75" style="21" bestFit="1" customWidth="1"/>
    <col min="5" max="5" width="17.75" bestFit="1" customWidth="1"/>
    <col min="6" max="6" width="15.25" bestFit="1" customWidth="1"/>
    <col min="7" max="7" width="15.25" customWidth="1"/>
  </cols>
  <sheetData>
    <row r="2" spans="2:10" ht="18" customHeight="1" x14ac:dyDescent="0.4">
      <c r="B2" s="229" t="s">
        <v>11</v>
      </c>
      <c r="C2" s="229"/>
      <c r="D2" s="230"/>
    </row>
    <row r="3" spans="2:10" ht="15" customHeight="1" x14ac:dyDescent="0.35">
      <c r="B3" s="70" t="s">
        <v>12</v>
      </c>
      <c r="C3" s="71" t="s">
        <v>53</v>
      </c>
      <c r="D3" s="72" t="s">
        <v>13</v>
      </c>
      <c r="E3" s="43"/>
    </row>
    <row r="4" spans="2:10" x14ac:dyDescent="0.35">
      <c r="B4" s="22"/>
      <c r="C4" s="22"/>
      <c r="D4" s="23"/>
      <c r="E4" s="40"/>
      <c r="G4" s="173" t="s">
        <v>186</v>
      </c>
      <c r="J4" s="69"/>
    </row>
    <row r="5" spans="2:10" x14ac:dyDescent="0.35">
      <c r="B5" s="74" t="s">
        <v>69</v>
      </c>
      <c r="C5" s="164" t="s">
        <v>110</v>
      </c>
      <c r="D5" s="82"/>
      <c r="E5" s="40" t="s">
        <v>21</v>
      </c>
      <c r="G5" s="173" t="s">
        <v>187</v>
      </c>
    </row>
    <row r="6" spans="2:10" x14ac:dyDescent="0.35">
      <c r="B6" s="74" t="s">
        <v>14</v>
      </c>
      <c r="C6" s="164" t="s">
        <v>111</v>
      </c>
      <c r="D6" s="82"/>
      <c r="E6" s="40" t="s">
        <v>21</v>
      </c>
      <c r="G6" s="173" t="s">
        <v>191</v>
      </c>
    </row>
    <row r="7" spans="2:10" x14ac:dyDescent="0.35">
      <c r="B7" s="74" t="s">
        <v>15</v>
      </c>
      <c r="C7" s="164" t="s">
        <v>137</v>
      </c>
      <c r="D7" s="82"/>
      <c r="E7" s="40" t="s">
        <v>21</v>
      </c>
    </row>
    <row r="8" spans="2:10" x14ac:dyDescent="0.35">
      <c r="B8" s="74" t="s">
        <v>16</v>
      </c>
      <c r="C8" s="164" t="s">
        <v>138</v>
      </c>
      <c r="D8" s="82"/>
      <c r="E8" s="40" t="s">
        <v>21</v>
      </c>
    </row>
    <row r="9" spans="2:10" x14ac:dyDescent="0.35">
      <c r="B9" s="74" t="s">
        <v>17</v>
      </c>
      <c r="C9" s="164" t="s">
        <v>112</v>
      </c>
      <c r="D9" s="82"/>
      <c r="E9" s="40" t="s">
        <v>21</v>
      </c>
    </row>
    <row r="10" spans="2:10" x14ac:dyDescent="0.35">
      <c r="B10" s="74" t="s">
        <v>18</v>
      </c>
      <c r="C10" s="164" t="s">
        <v>113</v>
      </c>
      <c r="D10" s="82"/>
      <c r="E10" s="40" t="s">
        <v>21</v>
      </c>
    </row>
    <row r="11" spans="2:10" x14ac:dyDescent="0.35">
      <c r="B11" s="74" t="s">
        <v>54</v>
      </c>
      <c r="C11" s="164" t="s">
        <v>139</v>
      </c>
      <c r="D11" s="82"/>
      <c r="E11" s="40" t="s">
        <v>21</v>
      </c>
    </row>
    <row r="12" spans="2:10" x14ac:dyDescent="0.35">
      <c r="B12" s="74" t="s">
        <v>174</v>
      </c>
      <c r="C12" s="164" t="s">
        <v>140</v>
      </c>
      <c r="D12" s="82"/>
      <c r="E12" s="40" t="s">
        <v>21</v>
      </c>
    </row>
    <row r="13" spans="2:10" x14ac:dyDescent="0.35">
      <c r="B13" s="24" t="s">
        <v>19</v>
      </c>
      <c r="C13" s="165" t="s">
        <v>141</v>
      </c>
      <c r="D13" s="82"/>
      <c r="E13" s="40" t="s">
        <v>7</v>
      </c>
    </row>
    <row r="14" spans="2:10" x14ac:dyDescent="0.35">
      <c r="B14" s="134" t="s">
        <v>107</v>
      </c>
      <c r="C14" s="165" t="s">
        <v>142</v>
      </c>
      <c r="D14" s="82"/>
      <c r="E14" s="162" t="s">
        <v>7</v>
      </c>
      <c r="F14" s="181"/>
    </row>
    <row r="15" spans="2:10" ht="15" customHeight="1" x14ac:dyDescent="0.35">
      <c r="B15" s="134" t="s">
        <v>184</v>
      </c>
      <c r="C15" s="165" t="s">
        <v>183</v>
      </c>
      <c r="D15" s="82"/>
      <c r="E15" s="162"/>
      <c r="F15" s="181"/>
    </row>
    <row r="16" spans="2:10" x14ac:dyDescent="0.35">
      <c r="B16" s="24" t="s">
        <v>119</v>
      </c>
      <c r="C16" s="165" t="s">
        <v>143</v>
      </c>
      <c r="D16" s="82"/>
      <c r="E16" s="162" t="s">
        <v>136</v>
      </c>
      <c r="F16" s="163"/>
      <c r="G16" s="163"/>
    </row>
    <row r="17" spans="2:7" ht="25.3" x14ac:dyDescent="0.35">
      <c r="B17" s="24" t="s">
        <v>50</v>
      </c>
      <c r="C17" s="165" t="s">
        <v>144</v>
      </c>
      <c r="D17" s="82"/>
      <c r="E17" s="162" t="s">
        <v>7</v>
      </c>
      <c r="F17" s="180" t="s">
        <v>117</v>
      </c>
      <c r="G17" s="163"/>
    </row>
    <row r="18" spans="2:7" ht="30" x14ac:dyDescent="0.35">
      <c r="B18" s="134" t="s">
        <v>189</v>
      </c>
      <c r="C18" s="165" t="s">
        <v>145</v>
      </c>
      <c r="D18" s="82"/>
      <c r="E18" s="81" t="s">
        <v>192</v>
      </c>
      <c r="G18" s="182" t="s">
        <v>190</v>
      </c>
    </row>
    <row r="19" spans="2:7" ht="17.5" customHeight="1" x14ac:dyDescent="0.35">
      <c r="B19" s="134" t="s">
        <v>188</v>
      </c>
      <c r="C19" s="165" t="s">
        <v>145</v>
      </c>
      <c r="D19" s="82">
        <f>IF(E18="Flat side",D18,180-D18)</f>
        <v>180</v>
      </c>
      <c r="E19" s="162" t="s">
        <v>7</v>
      </c>
      <c r="G19" s="182" t="s">
        <v>192</v>
      </c>
    </row>
    <row r="20" spans="2:7" ht="15" customHeight="1" x14ac:dyDescent="0.4">
      <c r="B20" s="229"/>
      <c r="C20" s="229"/>
      <c r="D20" s="230"/>
    </row>
    <row r="21" spans="2:7" x14ac:dyDescent="0.35">
      <c r="B21" s="70" t="s">
        <v>12</v>
      </c>
      <c r="C21" s="231" t="s">
        <v>13</v>
      </c>
      <c r="D21" s="231"/>
    </row>
    <row r="22" spans="2:7" x14ac:dyDescent="0.35">
      <c r="B22" s="78" t="s">
        <v>175</v>
      </c>
      <c r="C22" s="166" t="s">
        <v>146</v>
      </c>
      <c r="D22" s="75" t="str">
        <f>IF('Additional Occupant Measurement'!D5="","",ROUND(('Additional Occupant Measurement'!D5-'Additional Occupant Measurement'!D3),0))</f>
        <v/>
      </c>
      <c r="E22" s="40" t="s">
        <v>21</v>
      </c>
    </row>
    <row r="23" spans="2:7" x14ac:dyDescent="0.35">
      <c r="B23" s="79" t="s">
        <v>176</v>
      </c>
      <c r="C23" s="166" t="s">
        <v>147</v>
      </c>
      <c r="D23" s="75" t="str">
        <f>IF('Additional Occupant Measurement'!E5="","",ROUND(('Additional Occupant Measurement'!E5-'Additional Occupant Measurement'!E3),0))</f>
        <v/>
      </c>
      <c r="E23" s="40" t="s">
        <v>21</v>
      </c>
    </row>
    <row r="24" spans="2:7" x14ac:dyDescent="0.35">
      <c r="B24" s="78" t="s">
        <v>177</v>
      </c>
      <c r="C24" s="166" t="s">
        <v>148</v>
      </c>
      <c r="D24" s="76" t="str">
        <f>IF('Additional Occupant Measurement'!F5="","",ROUND('Additional Occupant Measurement'!F5-'Additional Occupant Measurement'!F3,0))</f>
        <v/>
      </c>
      <c r="E24" s="40" t="s">
        <v>21</v>
      </c>
    </row>
    <row r="25" spans="2:7" x14ac:dyDescent="0.35">
      <c r="B25" s="79" t="s">
        <v>178</v>
      </c>
      <c r="C25" s="166" t="s">
        <v>149</v>
      </c>
      <c r="D25" s="75" t="str">
        <f>IF('Additional Occupant Measurement'!D4="","",ROUND(('Additional Occupant Measurement'!D4-'Additional Occupant Measurement'!D3),0))</f>
        <v/>
      </c>
      <c r="E25" s="40" t="s">
        <v>21</v>
      </c>
    </row>
    <row r="26" spans="2:7" x14ac:dyDescent="0.35">
      <c r="B26" s="79" t="s">
        <v>179</v>
      </c>
      <c r="C26" s="166" t="s">
        <v>150</v>
      </c>
      <c r="D26" s="75" t="str">
        <f>IF('Additional Occupant Measurement'!E4="","",ROUND(('Additional Occupant Measurement'!E4-'Additional Occupant Measurement'!E3),0))</f>
        <v/>
      </c>
      <c r="E26" s="40" t="s">
        <v>21</v>
      </c>
    </row>
    <row r="27" spans="2:7" x14ac:dyDescent="0.35">
      <c r="B27" s="79" t="s">
        <v>180</v>
      </c>
      <c r="C27" s="166" t="s">
        <v>151</v>
      </c>
      <c r="D27" s="75" t="str">
        <f>IF('Additional Occupant Measurement'!F4="","",ROUND(('Additional Occupant Measurement'!F4-'Additional Occupant Measurement'!F3),0))</f>
        <v/>
      </c>
      <c r="E27" s="40" t="s">
        <v>21</v>
      </c>
    </row>
    <row r="28" spans="2:7" x14ac:dyDescent="0.35">
      <c r="B28" s="78" t="s">
        <v>182</v>
      </c>
      <c r="C28" s="166" t="s">
        <v>152</v>
      </c>
      <c r="D28" s="76" t="str">
        <f>IF('Additional Occupant Measurement'!D18="","",ROUND((('Additional Occupant Measurement'!D3-'Additional Occupant Measurement'!D18)^2+('Additional Occupant Measurement'!F3-'Additional Occupant Measurement'!F18)^2)^0.5,0))</f>
        <v/>
      </c>
      <c r="E28" s="40" t="s">
        <v>21</v>
      </c>
    </row>
    <row r="29" spans="2:7" x14ac:dyDescent="0.35">
      <c r="B29" s="78" t="s">
        <v>20</v>
      </c>
      <c r="C29" s="166" t="s">
        <v>153</v>
      </c>
      <c r="D29" s="77" t="str">
        <f>IF('Additional Occupant Measurement'!D12="","",ROUND('Additional Occupant Measurement'!D12,1))</f>
        <v/>
      </c>
      <c r="E29" s="40" t="s">
        <v>7</v>
      </c>
    </row>
    <row r="30" spans="2:7" x14ac:dyDescent="0.35">
      <c r="B30" s="79" t="s">
        <v>181</v>
      </c>
      <c r="C30" s="166" t="s">
        <v>154</v>
      </c>
      <c r="D30" s="77" t="str">
        <f>IF('Additional Occupant Measurement'!F18="","",ROUND(DEGREES(ATAN(('Additional Occupant Measurement'!F18-'Additional Occupant Measurement'!F3)/('Additional Occupant Measurement'!D3-'Additional Occupant Measurement'!D18))),1))</f>
        <v/>
      </c>
      <c r="E30" s="40" t="s">
        <v>7</v>
      </c>
    </row>
    <row r="31" spans="2:7" ht="15.45" thickBot="1" x14ac:dyDescent="0.4"/>
    <row r="32" spans="2:7" x14ac:dyDescent="0.35">
      <c r="B32" s="232" t="s">
        <v>173</v>
      </c>
      <c r="C32" s="233"/>
      <c r="D32" s="233"/>
      <c r="E32" s="234"/>
    </row>
    <row r="33" spans="2:5" x14ac:dyDescent="0.35">
      <c r="B33" s="235"/>
      <c r="C33" s="236"/>
      <c r="D33" s="236"/>
      <c r="E33" s="237"/>
    </row>
    <row r="34" spans="2:5" x14ac:dyDescent="0.35">
      <c r="B34" s="235"/>
      <c r="C34" s="236"/>
      <c r="D34" s="236"/>
      <c r="E34" s="237"/>
    </row>
    <row r="35" spans="2:5" ht="15" customHeight="1" x14ac:dyDescent="0.35">
      <c r="B35" s="235"/>
      <c r="C35" s="236"/>
      <c r="D35" s="236"/>
      <c r="E35" s="237"/>
    </row>
    <row r="36" spans="2:5" x14ac:dyDescent="0.35">
      <c r="B36" s="235"/>
      <c r="C36" s="236"/>
      <c r="D36" s="236"/>
      <c r="E36" s="237"/>
    </row>
    <row r="37" spans="2:5" x14ac:dyDescent="0.35">
      <c r="B37" s="235"/>
      <c r="C37" s="236"/>
      <c r="D37" s="236"/>
      <c r="E37" s="237"/>
    </row>
    <row r="38" spans="2:5" x14ac:dyDescent="0.35">
      <c r="B38" s="235"/>
      <c r="C38" s="236"/>
      <c r="D38" s="236"/>
      <c r="E38" s="237"/>
    </row>
    <row r="39" spans="2:5" x14ac:dyDescent="0.35">
      <c r="B39" s="235"/>
      <c r="C39" s="236"/>
      <c r="D39" s="236"/>
      <c r="E39" s="237"/>
    </row>
    <row r="40" spans="2:5" ht="15.45" thickBot="1" x14ac:dyDescent="0.4">
      <c r="B40" s="238"/>
      <c r="C40" s="239"/>
      <c r="D40" s="239"/>
      <c r="E40" s="240"/>
    </row>
  </sheetData>
  <sheetProtection selectLockedCells="1"/>
  <mergeCells count="4">
    <mergeCell ref="B2:D2"/>
    <mergeCell ref="B20:D20"/>
    <mergeCell ref="C21:D21"/>
    <mergeCell ref="B32:E40"/>
  </mergeCells>
  <dataValidations count="2">
    <dataValidation type="list" allowBlank="1" showErrorMessage="1" sqref="E18" xr:uid="{64FB8B9E-C03C-48BA-89CE-E964BAFE3C13}">
      <formula1>$G$18:$G$19</formula1>
    </dataValidation>
    <dataValidation type="list" allowBlank="1" showErrorMessage="1" sqref="D15" xr:uid="{40143E3F-0E2F-448A-9968-BB156E91B9F7}">
      <formula1>$G$4:$G$6</formula1>
    </dataValidation>
  </dataValidations>
  <pageMargins left="0.75" right="0.75" top="0.7" bottom="0.67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E793-08FA-4F47-ACEA-A565FB4109D8}">
  <sheetPr codeName="Sheet4"/>
  <dimension ref="A2:I24"/>
  <sheetViews>
    <sheetView showGridLines="0" topLeftCell="A10" zoomScale="145" zoomScaleNormal="145" workbookViewId="0">
      <selection activeCell="E24" sqref="E24"/>
    </sheetView>
  </sheetViews>
  <sheetFormatPr defaultColWidth="8.875" defaultRowHeight="12.45" x14ac:dyDescent="0.3"/>
  <cols>
    <col min="1" max="1" width="35.6875" style="41" bestFit="1" customWidth="1"/>
    <col min="2" max="5" width="8.875" style="41"/>
    <col min="6" max="6" width="18.3125" style="41" bestFit="1" customWidth="1"/>
    <col min="7" max="7" width="17" style="41" bestFit="1" customWidth="1"/>
    <col min="8" max="8" width="8.875" style="41"/>
    <col min="9" max="9" width="7.875" style="41" customWidth="1"/>
    <col min="10" max="13" width="8.875" style="41"/>
    <col min="14" max="14" width="29.875" style="41" bestFit="1" customWidth="1"/>
    <col min="15" max="19" width="8.875" style="41"/>
    <col min="20" max="21" width="9.75" style="41" bestFit="1" customWidth="1"/>
    <col min="22" max="16384" width="8.875" style="41"/>
  </cols>
  <sheetData>
    <row r="2" spans="1:9" ht="14.15" x14ac:dyDescent="0.35">
      <c r="A2" s="55" t="s">
        <v>57</v>
      </c>
      <c r="B2" s="55" t="s">
        <v>0</v>
      </c>
      <c r="C2" s="55" t="s">
        <v>1</v>
      </c>
      <c r="D2" s="55" t="s">
        <v>2</v>
      </c>
      <c r="F2" s="51" t="s">
        <v>62</v>
      </c>
      <c r="G2" s="55" t="s">
        <v>0</v>
      </c>
      <c r="H2" s="55" t="s">
        <v>1</v>
      </c>
      <c r="I2" s="55" t="s">
        <v>2</v>
      </c>
    </row>
    <row r="3" spans="1:9" ht="14.15" x14ac:dyDescent="0.35">
      <c r="A3" s="48" t="s">
        <v>202</v>
      </c>
      <c r="B3" s="40"/>
      <c r="C3" s="40"/>
      <c r="D3" s="40"/>
      <c r="F3" s="46" t="s">
        <v>4</v>
      </c>
      <c r="G3" s="185">
        <f>'Additional Occupant Measurement'!D4</f>
        <v>0</v>
      </c>
      <c r="H3" s="185">
        <f>'Additional Occupant Measurement'!E4</f>
        <v>0</v>
      </c>
      <c r="I3" s="185">
        <f>'Additional Occupant Measurement'!F4</f>
        <v>0</v>
      </c>
    </row>
    <row r="4" spans="1:9" ht="14.15" x14ac:dyDescent="0.35">
      <c r="A4" s="46" t="s">
        <v>72</v>
      </c>
      <c r="B4" s="40"/>
      <c r="C4" s="40"/>
      <c r="D4" s="40"/>
      <c r="F4" s="46" t="s">
        <v>5</v>
      </c>
      <c r="G4" s="185">
        <f>'Additional Occupant Measurement'!D5</f>
        <v>0</v>
      </c>
      <c r="H4" s="185">
        <f>'Additional Occupant Measurement'!E5</f>
        <v>0</v>
      </c>
      <c r="I4" s="185">
        <f>'Additional Occupant Measurement'!F5</f>
        <v>0</v>
      </c>
    </row>
    <row r="5" spans="1:9" ht="14.15" x14ac:dyDescent="0.35">
      <c r="A5" s="46" t="s">
        <v>73</v>
      </c>
      <c r="B5" s="40"/>
      <c r="C5" s="40"/>
      <c r="D5" s="40"/>
      <c r="F5" s="46" t="s">
        <v>199</v>
      </c>
      <c r="G5" s="185">
        <f>'Additional Occupant Measurement'!P3</f>
        <v>0</v>
      </c>
      <c r="H5" s="185">
        <f>'Additional Occupant Measurement'!Q3</f>
        <v>0</v>
      </c>
      <c r="I5" s="185">
        <f>'Additional Occupant Measurement'!R3</f>
        <v>0</v>
      </c>
    </row>
    <row r="6" spans="1:9" ht="14.15" x14ac:dyDescent="0.35">
      <c r="A6" s="46"/>
      <c r="B6" s="46"/>
      <c r="C6" s="46"/>
      <c r="D6" s="46"/>
      <c r="F6" s="51" t="s">
        <v>63</v>
      </c>
      <c r="G6" s="46"/>
      <c r="H6" s="46"/>
      <c r="I6" s="46"/>
    </row>
    <row r="7" spans="1:9" ht="14.15" x14ac:dyDescent="0.35">
      <c r="A7" s="46"/>
      <c r="B7" s="47"/>
      <c r="C7" s="47" t="s">
        <v>48</v>
      </c>
      <c r="D7" s="46"/>
      <c r="F7" s="46" t="s">
        <v>49</v>
      </c>
      <c r="G7" s="53" t="e">
        <f>AVERAGE(C4:C5)-H4</f>
        <v>#DIV/0!</v>
      </c>
      <c r="H7" s="42" t="e">
        <f>G7-145</f>
        <v>#DIV/0!</v>
      </c>
      <c r="I7" s="46"/>
    </row>
    <row r="8" spans="1:9" ht="15" x14ac:dyDescent="0.35">
      <c r="A8" s="46" t="s">
        <v>74</v>
      </c>
      <c r="B8" s="186"/>
      <c r="C8" s="42">
        <f>SQRT((B5-B4)^2+(C5-C4)^2+(D5-D4)^2)</f>
        <v>0</v>
      </c>
      <c r="D8" s="42" t="s">
        <v>21</v>
      </c>
      <c r="F8" s="46" t="s">
        <v>199</v>
      </c>
      <c r="G8" s="53" t="e">
        <f>AVERAGE(C4:C5)-H5</f>
        <v>#DIV/0!</v>
      </c>
      <c r="H8" s="46"/>
      <c r="I8" s="46"/>
    </row>
    <row r="9" spans="1:9" ht="24.9" x14ac:dyDescent="0.3">
      <c r="F9" s="54" t="s">
        <v>64</v>
      </c>
      <c r="G9" s="53" t="e">
        <f>AVERAGE(C4:C5)-AVERAGE(C14:C15)</f>
        <v>#DIV/0!</v>
      </c>
      <c r="H9" s="46"/>
      <c r="I9" s="46"/>
    </row>
    <row r="11" spans="1:9" ht="15" x14ac:dyDescent="0.35">
      <c r="A11" s="46" t="s">
        <v>58</v>
      </c>
      <c r="B11" s="241"/>
      <c r="C11" s="242"/>
      <c r="D11" s="243"/>
    </row>
    <row r="12" spans="1:9" x14ac:dyDescent="0.3">
      <c r="A12" s="52" t="s">
        <v>59</v>
      </c>
      <c r="B12" s="48" t="s">
        <v>0</v>
      </c>
      <c r="C12" s="48" t="s">
        <v>1</v>
      </c>
      <c r="D12" s="48" t="s">
        <v>2</v>
      </c>
    </row>
    <row r="13" spans="1:9" x14ac:dyDescent="0.3">
      <c r="A13" s="46" t="s">
        <v>198</v>
      </c>
      <c r="B13" s="183">
        <f>B3</f>
        <v>0</v>
      </c>
      <c r="C13" s="183">
        <f>C3</f>
        <v>0</v>
      </c>
      <c r="D13" s="183"/>
    </row>
    <row r="14" spans="1:9" ht="14.15" x14ac:dyDescent="0.35">
      <c r="A14" s="46" t="s">
        <v>114</v>
      </c>
      <c r="B14" s="49"/>
      <c r="C14" s="49"/>
      <c r="D14" s="49"/>
      <c r="F14" s="41" t="s">
        <v>116</v>
      </c>
    </row>
    <row r="15" spans="1:9" ht="14.15" x14ac:dyDescent="0.35">
      <c r="A15" s="46" t="s">
        <v>115</v>
      </c>
      <c r="B15" s="49"/>
      <c r="C15" s="49"/>
      <c r="D15" s="49"/>
      <c r="F15" s="51" t="s">
        <v>127</v>
      </c>
      <c r="G15" s="51" t="s">
        <v>128</v>
      </c>
      <c r="H15" s="51"/>
    </row>
    <row r="16" spans="1:9" ht="14.15" x14ac:dyDescent="0.35">
      <c r="A16" s="46" t="s">
        <v>43</v>
      </c>
      <c r="B16" s="49"/>
      <c r="C16" s="49"/>
      <c r="D16" s="49"/>
      <c r="F16" s="184" t="e">
        <f>(B17-B16)/(C17-C16)</f>
        <v>#DIV/0!</v>
      </c>
      <c r="G16" s="184" t="e">
        <f>(D17-D16)/(C17-C16)</f>
        <v>#DIV/0!</v>
      </c>
      <c r="H16" s="184" t="e">
        <f>(D17-D16)/(B17-B16)</f>
        <v>#DIV/0!</v>
      </c>
    </row>
    <row r="17" spans="1:8" ht="14.15" x14ac:dyDescent="0.35">
      <c r="A17" s="46" t="s">
        <v>44</v>
      </c>
      <c r="B17" s="49"/>
      <c r="C17" s="49"/>
      <c r="D17" s="49"/>
      <c r="F17" s="50" t="e">
        <f>DEGREES((ATAN(F16)))</f>
        <v>#DIV/0!</v>
      </c>
      <c r="G17" s="50" t="e">
        <f t="shared" ref="G17:H17" si="0">DEGREES((ATAN(G16)))</f>
        <v>#DIV/0!</v>
      </c>
      <c r="H17" s="184" t="e">
        <f t="shared" si="0"/>
        <v>#DIV/0!</v>
      </c>
    </row>
    <row r="18" spans="1:8" ht="14.15" x14ac:dyDescent="0.35">
      <c r="A18" s="46" t="s">
        <v>60</v>
      </c>
      <c r="B18" s="49"/>
      <c r="C18" s="49"/>
      <c r="D18" s="49"/>
      <c r="F18" s="184" t="e">
        <f>(B19-B18)/(C19-C18)</f>
        <v>#DIV/0!</v>
      </c>
      <c r="G18" s="184" t="e">
        <f>(D19-D18)/(C19-C18)</f>
        <v>#DIV/0!</v>
      </c>
      <c r="H18" s="184" t="e">
        <f>(D19-D18)/(B19-B18)</f>
        <v>#DIV/0!</v>
      </c>
    </row>
    <row r="19" spans="1:8" ht="14.15" x14ac:dyDescent="0.35">
      <c r="A19" s="46" t="s">
        <v>61</v>
      </c>
      <c r="B19" s="49"/>
      <c r="C19" s="49"/>
      <c r="D19" s="49"/>
      <c r="F19" s="50" t="e">
        <f>DEGREES((ATAN(F18)))</f>
        <v>#DIV/0!</v>
      </c>
      <c r="G19" s="50" t="e">
        <f t="shared" ref="G19:H19" si="1">DEGREES((ATAN(G18)))</f>
        <v>#DIV/0!</v>
      </c>
      <c r="H19" s="184" t="e">
        <f t="shared" si="1"/>
        <v>#DIV/0!</v>
      </c>
    </row>
    <row r="22" spans="1:8" x14ac:dyDescent="0.3">
      <c r="A22" s="46" t="s">
        <v>197</v>
      </c>
      <c r="B22" s="188" t="e">
        <f>DEGREES(ATAN((B14-B13)/(C14-C13)))</f>
        <v>#DIV/0!</v>
      </c>
      <c r="C22" s="187" t="s">
        <v>122</v>
      </c>
    </row>
    <row r="23" spans="1:8" x14ac:dyDescent="0.3">
      <c r="A23" s="46" t="s">
        <v>200</v>
      </c>
      <c r="B23" s="189" t="e">
        <f>(H$5-C3)*TAN(RADIANS(B22))</f>
        <v>#DIV/0!</v>
      </c>
      <c r="C23" s="183" t="s">
        <v>21</v>
      </c>
    </row>
    <row r="24" spans="1:8" ht="87.9" customHeight="1" x14ac:dyDescent="0.3">
      <c r="A24" s="193" t="s">
        <v>203</v>
      </c>
      <c r="B24" s="191" t="str">
        <f>IF(ABS(ROUND(B14-B13,0))&lt;=5,"Camera K aligned within ±5 mm of the 50 mm line",IF(B23&lt;0,_xlfn.CONCAT("Camera is ",ROUND(ABS(B14-B13),0)," mm forward than 50mm line"),IF(B23&lt;=5,0,IF(B23&lt;=20,0.5,IF(B23&lt;=30,1,"ERROR")))))</f>
        <v>Camera K aligned within ±5 mm of the 50 mm line</v>
      </c>
      <c r="C24" s="192" t="s">
        <v>201</v>
      </c>
    </row>
  </sheetData>
  <mergeCells count="1">
    <mergeCell ref="B11:D11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10A2-EAAC-49F4-9810-19DD9311FFA5}">
  <sheetPr codeName="Sheet5"/>
  <dimension ref="A1:I31"/>
  <sheetViews>
    <sheetView tabSelected="1" zoomScale="98" zoomScaleNormal="98" workbookViewId="0">
      <selection activeCell="C13" sqref="C13"/>
    </sheetView>
  </sheetViews>
  <sheetFormatPr defaultRowHeight="15" x14ac:dyDescent="0.35"/>
  <cols>
    <col min="2" max="2" width="47.875" bestFit="1" customWidth="1"/>
    <col min="3" max="3" width="11.4375" bestFit="1" customWidth="1"/>
  </cols>
  <sheetData>
    <row r="1" spans="1:9" ht="15.45" x14ac:dyDescent="0.4">
      <c r="A1" s="142"/>
      <c r="B1" s="142"/>
      <c r="C1" s="244" t="s">
        <v>68</v>
      </c>
      <c r="D1" s="244"/>
      <c r="E1" s="244"/>
      <c r="G1" s="245" t="s">
        <v>109</v>
      </c>
      <c r="H1" s="246"/>
      <c r="I1" s="247"/>
    </row>
    <row r="2" spans="1:9" ht="15.45" x14ac:dyDescent="0.4">
      <c r="A2" s="143"/>
      <c r="B2" s="143" t="s">
        <v>123</v>
      </c>
      <c r="C2" s="144" t="s">
        <v>0</v>
      </c>
      <c r="D2" s="144" t="s">
        <v>1</v>
      </c>
      <c r="E2" s="145" t="s">
        <v>2</v>
      </c>
      <c r="G2" s="157" t="s">
        <v>0</v>
      </c>
      <c r="H2" s="157" t="s">
        <v>1</v>
      </c>
      <c r="I2" s="158" t="s">
        <v>2</v>
      </c>
    </row>
    <row r="3" spans="1:9" ht="15.45" x14ac:dyDescent="0.4">
      <c r="A3" s="143"/>
      <c r="B3" s="147" t="s">
        <v>130</v>
      </c>
      <c r="C3" s="190"/>
      <c r="D3" s="190"/>
      <c r="E3" s="190"/>
      <c r="G3" s="148"/>
      <c r="H3" s="149"/>
      <c r="I3" s="149"/>
    </row>
    <row r="4" spans="1:9" x14ac:dyDescent="0.35">
      <c r="A4" s="146"/>
      <c r="B4" s="147" t="s">
        <v>124</v>
      </c>
      <c r="C4" s="148"/>
      <c r="D4" s="149"/>
      <c r="E4" s="149"/>
      <c r="G4" s="148"/>
      <c r="H4" s="149"/>
      <c r="I4" s="149"/>
    </row>
    <row r="5" spans="1:9" x14ac:dyDescent="0.35">
      <c r="A5" s="146"/>
      <c r="B5" s="150" t="s">
        <v>55</v>
      </c>
      <c r="C5" s="148"/>
      <c r="D5" s="149"/>
      <c r="E5" s="149"/>
      <c r="G5" s="148"/>
      <c r="H5" s="149"/>
      <c r="I5" s="149"/>
    </row>
    <row r="6" spans="1:9" x14ac:dyDescent="0.35">
      <c r="A6" s="146"/>
      <c r="B6" s="150" t="s">
        <v>5</v>
      </c>
      <c r="C6" s="148"/>
      <c r="D6" s="149"/>
      <c r="E6" s="149"/>
      <c r="G6" s="148"/>
      <c r="H6" s="149"/>
      <c r="I6" s="149"/>
    </row>
    <row r="7" spans="1:9" x14ac:dyDescent="0.35">
      <c r="A7" s="146"/>
      <c r="B7" s="151" t="s">
        <v>70</v>
      </c>
      <c r="C7" s="148"/>
      <c r="D7" s="149"/>
      <c r="E7" s="149"/>
      <c r="G7" s="148"/>
      <c r="H7" s="149"/>
      <c r="I7" s="149"/>
    </row>
    <row r="8" spans="1:9" x14ac:dyDescent="0.35">
      <c r="A8" s="146"/>
      <c r="B8" s="151" t="s">
        <v>71</v>
      </c>
      <c r="C8" s="148"/>
      <c r="D8" s="149"/>
      <c r="E8" s="149"/>
      <c r="G8" s="148"/>
      <c r="H8" s="149"/>
      <c r="I8" s="149"/>
    </row>
    <row r="9" spans="1:9" x14ac:dyDescent="0.35">
      <c r="A9" s="146"/>
      <c r="B9" s="39" t="s">
        <v>66</v>
      </c>
      <c r="C9" s="148"/>
      <c r="D9" s="149"/>
      <c r="E9" s="149"/>
      <c r="G9" s="148"/>
      <c r="H9" s="149"/>
      <c r="I9" s="149"/>
    </row>
    <row r="10" spans="1:9" x14ac:dyDescent="0.35">
      <c r="A10" s="146"/>
      <c r="B10" s="25" t="s">
        <v>67</v>
      </c>
      <c r="C10" s="148"/>
      <c r="D10" s="149"/>
      <c r="E10" s="149"/>
      <c r="G10" s="148"/>
      <c r="H10" s="149"/>
      <c r="I10" s="149"/>
    </row>
    <row r="11" spans="1:9" x14ac:dyDescent="0.35">
      <c r="A11" s="146"/>
      <c r="B11" s="25" t="s">
        <v>129</v>
      </c>
      <c r="C11" s="153"/>
      <c r="D11" s="153" t="e">
        <f>AVERAGE(D9:D10)</f>
        <v>#DIV/0!</v>
      </c>
      <c r="E11" s="153" t="e">
        <f>AVERAGE(E9:E10)</f>
        <v>#DIV/0!</v>
      </c>
      <c r="G11" s="148"/>
      <c r="H11" s="149"/>
      <c r="I11" s="149"/>
    </row>
    <row r="12" spans="1:9" x14ac:dyDescent="0.35">
      <c r="A12" s="146"/>
      <c r="B12" s="152" t="s">
        <v>193</v>
      </c>
      <c r="C12" s="153" t="e">
        <f>E13-E11</f>
        <v>#DIV/0!</v>
      </c>
      <c r="D12" s="154" t="s">
        <v>21</v>
      </c>
      <c r="E12" s="155"/>
      <c r="G12" s="148"/>
      <c r="H12" s="149"/>
      <c r="I12" s="149"/>
    </row>
    <row r="13" spans="1:9" x14ac:dyDescent="0.35">
      <c r="A13" s="146"/>
      <c r="B13" s="151" t="s">
        <v>125</v>
      </c>
      <c r="C13" s="156"/>
      <c r="D13" s="154"/>
      <c r="E13" s="154"/>
      <c r="G13" s="148"/>
      <c r="H13" s="149"/>
      <c r="I13" s="149"/>
    </row>
    <row r="14" spans="1:9" x14ac:dyDescent="0.35">
      <c r="A14" s="146"/>
      <c r="B14" s="152" t="s">
        <v>126</v>
      </c>
      <c r="C14" s="153">
        <f>C8-C13</f>
        <v>0</v>
      </c>
      <c r="D14" s="153">
        <f>D8-D13</f>
        <v>0</v>
      </c>
      <c r="E14" s="153">
        <f>E8-E13</f>
        <v>0</v>
      </c>
      <c r="G14" s="148"/>
      <c r="H14" s="149"/>
      <c r="I14" s="149"/>
    </row>
    <row r="15" spans="1:9" x14ac:dyDescent="0.35">
      <c r="A15" s="146"/>
      <c r="B15" s="152" t="s">
        <v>185</v>
      </c>
      <c r="C15" s="153"/>
      <c r="D15" s="146"/>
      <c r="E15" s="146"/>
      <c r="G15" s="148"/>
      <c r="H15" s="149"/>
      <c r="I15" s="149"/>
    </row>
    <row r="16" spans="1:9" x14ac:dyDescent="0.35">
      <c r="G16" s="148"/>
      <c r="H16" s="149"/>
      <c r="I16" s="149"/>
    </row>
    <row r="17" spans="7:9" x14ac:dyDescent="0.35">
      <c r="G17" s="148"/>
      <c r="H17" s="149"/>
      <c r="I17" s="149"/>
    </row>
    <row r="18" spans="7:9" x14ac:dyDescent="0.35">
      <c r="G18" s="148"/>
      <c r="H18" s="149"/>
      <c r="I18" s="149"/>
    </row>
    <row r="19" spans="7:9" x14ac:dyDescent="0.35">
      <c r="G19" s="148"/>
      <c r="H19" s="149"/>
      <c r="I19" s="149"/>
    </row>
    <row r="20" spans="7:9" x14ac:dyDescent="0.35">
      <c r="G20" s="148"/>
      <c r="H20" s="149"/>
      <c r="I20" s="149"/>
    </row>
    <row r="21" spans="7:9" x14ac:dyDescent="0.35">
      <c r="G21" s="148"/>
      <c r="H21" s="149"/>
      <c r="I21" s="149"/>
    </row>
    <row r="22" spans="7:9" x14ac:dyDescent="0.35">
      <c r="G22" s="148"/>
      <c r="H22" s="149"/>
      <c r="I22" s="149"/>
    </row>
    <row r="23" spans="7:9" x14ac:dyDescent="0.35">
      <c r="G23" s="148"/>
      <c r="H23" s="149"/>
      <c r="I23" s="149"/>
    </row>
    <row r="24" spans="7:9" x14ac:dyDescent="0.35">
      <c r="G24" s="148"/>
      <c r="H24" s="149"/>
      <c r="I24" s="149"/>
    </row>
    <row r="25" spans="7:9" x14ac:dyDescent="0.35">
      <c r="G25" s="148"/>
      <c r="H25" s="149"/>
      <c r="I25" s="149"/>
    </row>
    <row r="26" spans="7:9" x14ac:dyDescent="0.35">
      <c r="G26" s="148"/>
      <c r="H26" s="149"/>
      <c r="I26" s="149"/>
    </row>
    <row r="27" spans="7:9" x14ac:dyDescent="0.35">
      <c r="G27" s="148"/>
      <c r="H27" s="149"/>
      <c r="I27" s="149"/>
    </row>
    <row r="28" spans="7:9" x14ac:dyDescent="0.35">
      <c r="G28" s="148"/>
      <c r="H28" s="149"/>
      <c r="I28" s="149"/>
    </row>
    <row r="29" spans="7:9" x14ac:dyDescent="0.35">
      <c r="G29" s="148"/>
      <c r="H29" s="149"/>
      <c r="I29" s="149"/>
    </row>
    <row r="30" spans="7:9" x14ac:dyDescent="0.35">
      <c r="G30" s="148"/>
      <c r="H30" s="149"/>
      <c r="I30" s="149"/>
    </row>
    <row r="31" spans="7:9" x14ac:dyDescent="0.35">
      <c r="G31" s="148"/>
      <c r="H31" s="149"/>
      <c r="I31" s="149"/>
    </row>
  </sheetData>
  <mergeCells count="2">
    <mergeCell ref="C1:E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29</vt:i4>
      </vt:variant>
    </vt:vector>
  </HeadingPairs>
  <TitlesOfParts>
    <vt:vector size="36" baseType="lpstr">
      <vt:lpstr>Seat info</vt:lpstr>
      <vt:lpstr>Seat Centerline</vt:lpstr>
      <vt:lpstr>Additional Occupant Measurement</vt:lpstr>
      <vt:lpstr>Rear Pass Clearance Measures</vt:lpstr>
      <vt:lpstr>TEMA</vt:lpstr>
      <vt:lpstr>Dummy thorax coordinate system</vt:lpstr>
      <vt:lpstr>HIII Dummy Countour CHART</vt:lpstr>
      <vt:lpstr>'Seat Centerline'!Print_Area</vt:lpstr>
      <vt:lpstr>REAR_SEAT_CENTERLINE</vt:lpstr>
      <vt:lpstr>RP_AA</vt:lpstr>
      <vt:lpstr>RP_CBC</vt:lpstr>
      <vt:lpstr>RP_CGH</vt:lpstr>
      <vt:lpstr>RP_CGL</vt:lpstr>
      <vt:lpstr>RP_CGV</vt:lpstr>
      <vt:lpstr>RP_CS</vt:lpstr>
      <vt:lpstr>RP_HA</vt:lpstr>
      <vt:lpstr>RP_HB</vt:lpstr>
      <vt:lpstr>RP_HHR</vt:lpstr>
      <vt:lpstr>RP_KK</vt:lpstr>
      <vt:lpstr>RP_KSL</vt:lpstr>
      <vt:lpstr>RP_KSR</vt:lpstr>
      <vt:lpstr>RP_NBP</vt:lpstr>
      <vt:lpstr>RP_PA</vt:lpstr>
      <vt:lpstr>RP_SA</vt:lpstr>
      <vt:lpstr>RP_SAL</vt:lpstr>
      <vt:lpstr>RP_SBP</vt:lpstr>
      <vt:lpstr>RP_SBP_D</vt:lpstr>
      <vt:lpstr>RP_SBP_V</vt:lpstr>
      <vt:lpstr>RP_SHH</vt:lpstr>
      <vt:lpstr>RP_SHL</vt:lpstr>
      <vt:lpstr>RP_SHV</vt:lpstr>
      <vt:lpstr>RP_SK</vt:lpstr>
      <vt:lpstr>RP_SKA</vt:lpstr>
      <vt:lpstr>RP_STP</vt:lpstr>
      <vt:lpstr>RP_TRA</vt:lpstr>
      <vt:lpstr>RP_TTA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Marcy Edwards</dc:creator>
  <cp:lastModifiedBy>Sushant Jagtap</cp:lastModifiedBy>
  <dcterms:created xsi:type="dcterms:W3CDTF">2018-02-20T15:49:56Z</dcterms:created>
  <dcterms:modified xsi:type="dcterms:W3CDTF">2024-01-11T14:45:26Z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a14ee-39c2-4417-a7c7-69016327c819_Enabled">
    <vt:lpwstr>true</vt:lpwstr>
  </property>
  <property fmtid="{D5CDD505-2E9C-101B-9397-08002B2CF9AE}" pid="3" name="MSIP_Label_a61a14ee-39c2-4417-a7c7-69016327c819_SetDate">
    <vt:lpwstr>2022-09-20T17:31:27Z</vt:lpwstr>
  </property>
  <property fmtid="{D5CDD505-2E9C-101B-9397-08002B2CF9AE}" pid="4" name="MSIP_Label_a61a14ee-39c2-4417-a7c7-69016327c819_Method">
    <vt:lpwstr>Standard</vt:lpwstr>
  </property>
  <property fmtid="{D5CDD505-2E9C-101B-9397-08002B2CF9AE}" pid="5" name="MSIP_Label_a61a14ee-39c2-4417-a7c7-69016327c819_Name">
    <vt:lpwstr>a61a14ee-39c2-4417-a7c7-69016327c819</vt:lpwstr>
  </property>
  <property fmtid="{D5CDD505-2E9C-101B-9397-08002B2CF9AE}" pid="6" name="MSIP_Label_a61a14ee-39c2-4417-a7c7-69016327c819_SiteId">
    <vt:lpwstr>651801e5-2293-47ea-b87e-ec0c41a4f312</vt:lpwstr>
  </property>
  <property fmtid="{D5CDD505-2E9C-101B-9397-08002B2CF9AE}" pid="7" name="MSIP_Label_a61a14ee-39c2-4417-a7c7-69016327c819_ActionId">
    <vt:lpwstr>75815f00-75c6-4865-a6f5-daf54d6fe0c2</vt:lpwstr>
  </property>
  <property fmtid="{D5CDD505-2E9C-101B-9397-08002B2CF9AE}" pid="8" name="MSIP_Label_a61a14ee-39c2-4417-a7c7-69016327c819_ContentBits">
    <vt:lpwstr>0</vt:lpwstr>
  </property>
</Properties>
</file>